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김진숙\Desktop\"/>
    </mc:Choice>
  </mc:AlternateContent>
  <bookViews>
    <workbookView xWindow="0" yWindow="0" windowWidth="16695" windowHeight="4380"/>
  </bookViews>
  <sheets>
    <sheet name="Sheet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6" i="1" l="1"/>
  <c r="N36" i="1" s="1"/>
  <c r="L36" i="1"/>
  <c r="L35" i="1"/>
  <c r="M35" i="1" s="1"/>
  <c r="N35" i="1" s="1"/>
  <c r="L33" i="1"/>
  <c r="M33" i="1" s="1"/>
  <c r="N33" i="1" s="1"/>
  <c r="M30" i="1"/>
  <c r="N30" i="1" s="1"/>
  <c r="L30" i="1"/>
  <c r="L29" i="1"/>
  <c r="M28" i="1"/>
  <c r="N28" i="1" s="1"/>
  <c r="L28" i="1"/>
  <c r="L27" i="1"/>
  <c r="M27" i="1" s="1"/>
  <c r="M24" i="1"/>
  <c r="N24" i="1" s="1"/>
  <c r="L24" i="1"/>
  <c r="L23" i="1"/>
  <c r="L22" i="1" s="1"/>
  <c r="M22" i="1" s="1"/>
  <c r="N22" i="1" s="1"/>
  <c r="L21" i="1"/>
  <c r="M21" i="1" s="1"/>
  <c r="N21" i="1" s="1"/>
  <c r="M20" i="1"/>
  <c r="N20" i="1" s="1"/>
  <c r="L20" i="1"/>
  <c r="E20" i="1"/>
  <c r="F20" i="1" s="1"/>
  <c r="G20" i="1" s="1"/>
  <c r="D20" i="1"/>
  <c r="L19" i="1"/>
  <c r="M19" i="1" s="1"/>
  <c r="N19" i="1" s="1"/>
  <c r="E19" i="1"/>
  <c r="D19" i="1"/>
  <c r="E18" i="1"/>
  <c r="L17" i="1"/>
  <c r="M17" i="1" s="1"/>
  <c r="N17" i="1" s="1"/>
  <c r="E16" i="1"/>
  <c r="F16" i="1" s="1"/>
  <c r="G16" i="1" s="1"/>
  <c r="D16" i="1"/>
  <c r="L15" i="1"/>
  <c r="M15" i="1" s="1"/>
  <c r="N15" i="1" s="1"/>
  <c r="D15" i="1"/>
  <c r="M14" i="1"/>
  <c r="N14" i="1" s="1"/>
  <c r="L14" i="1"/>
  <c r="L13" i="1"/>
  <c r="M13" i="1" s="1"/>
  <c r="N13" i="1" s="1"/>
  <c r="E13" i="1"/>
  <c r="D13" i="1"/>
  <c r="M12" i="1"/>
  <c r="N12" i="1" s="1"/>
  <c r="L12" i="1"/>
  <c r="E12" i="1"/>
  <c r="F12" i="1" s="1"/>
  <c r="G12" i="1" s="1"/>
  <c r="D12" i="1"/>
  <c r="N11" i="1"/>
  <c r="L11" i="1"/>
  <c r="M11" i="1" s="1"/>
  <c r="E11" i="1"/>
  <c r="D11" i="1"/>
  <c r="M10" i="1"/>
  <c r="N10" i="1" s="1"/>
  <c r="L10" i="1"/>
  <c r="E10" i="1"/>
  <c r="D10" i="1"/>
  <c r="L9" i="1"/>
  <c r="D9" i="1"/>
  <c r="D8" i="1" l="1"/>
  <c r="M9" i="1"/>
  <c r="N9" i="1" s="1"/>
  <c r="N27" i="1"/>
  <c r="M26" i="1"/>
  <c r="F10" i="1"/>
  <c r="G10" i="1" s="1"/>
  <c r="E9" i="1"/>
  <c r="F11" i="1"/>
  <c r="G11" i="1" s="1"/>
  <c r="F13" i="1"/>
  <c r="G13" i="1" s="1"/>
  <c r="F19" i="1"/>
  <c r="G19" i="1" s="1"/>
  <c r="D14" i="1"/>
  <c r="E15" i="1"/>
  <c r="L16" i="1"/>
  <c r="M16" i="1" s="1"/>
  <c r="N16" i="1" s="1"/>
  <c r="E17" i="1"/>
  <c r="D18" i="1"/>
  <c r="L18" i="1"/>
  <c r="M18" i="1" s="1"/>
  <c r="N18" i="1" s="1"/>
  <c r="M23" i="1"/>
  <c r="N23" i="1" s="1"/>
  <c r="L26" i="1"/>
  <c r="L25" i="1" s="1"/>
  <c r="M29" i="1"/>
  <c r="N29" i="1" s="1"/>
  <c r="L32" i="1"/>
  <c r="L34" i="1"/>
  <c r="M34" i="1" s="1"/>
  <c r="N34" i="1" s="1"/>
  <c r="M32" i="1" l="1"/>
  <c r="N32" i="1" s="1"/>
  <c r="L31" i="1"/>
  <c r="M31" i="1" s="1"/>
  <c r="N31" i="1" s="1"/>
  <c r="F15" i="1"/>
  <c r="G15" i="1" s="1"/>
  <c r="E14" i="1"/>
  <c r="F14" i="1" s="1"/>
  <c r="L8" i="1"/>
  <c r="D17" i="1"/>
  <c r="G14" i="1"/>
  <c r="F9" i="1"/>
  <c r="G9" i="1" s="1"/>
  <c r="E8" i="1"/>
  <c r="N26" i="1"/>
  <c r="M25" i="1"/>
  <c r="N25" i="1" s="1"/>
  <c r="F18" i="1"/>
  <c r="G18" i="1" s="1"/>
  <c r="M8" i="1" l="1"/>
  <c r="N8" i="1" s="1"/>
  <c r="L7" i="1"/>
  <c r="M7" i="1" s="1"/>
  <c r="N7" i="1" s="1"/>
  <c r="F8" i="1"/>
  <c r="G8" i="1" s="1"/>
  <c r="E7" i="1"/>
  <c r="F7" i="1" s="1"/>
  <c r="D7" i="1"/>
  <c r="F17" i="1"/>
  <c r="G17" i="1" s="1"/>
  <c r="G7" i="1" l="1"/>
</calcChain>
</file>

<file path=xl/sharedStrings.xml><?xml version="1.0" encoding="utf-8"?>
<sst xmlns="http://schemas.openxmlformats.org/spreadsheetml/2006/main" count="64" uniqueCount="54">
  <si>
    <t>(단위:천원)</t>
  </si>
  <si>
    <t>세                                        입</t>
  </si>
  <si>
    <t>세                      출</t>
  </si>
  <si>
    <t>관</t>
  </si>
  <si>
    <t>항</t>
  </si>
  <si>
    <t>목</t>
  </si>
  <si>
    <t>2021(A)</t>
    <phoneticPr fontId="4" type="noConversion"/>
  </si>
  <si>
    <t>2022(B)</t>
    <phoneticPr fontId="4" type="noConversion"/>
  </si>
  <si>
    <t>증   감(B)-(A)</t>
  </si>
  <si>
    <t>2021(A)</t>
    <phoneticPr fontId="4" type="noConversion"/>
  </si>
  <si>
    <t>금   액</t>
  </si>
  <si>
    <t>비 율 (%)</t>
    <phoneticPr fontId="4" type="noConversion"/>
  </si>
  <si>
    <t>총계</t>
  </si>
  <si>
    <t>총계</t>
    <phoneticPr fontId="4" type="noConversion"/>
  </si>
  <si>
    <t>사업수입(01)</t>
  </si>
  <si>
    <t>사무비(01)</t>
    <phoneticPr fontId="4" type="noConversion"/>
  </si>
  <si>
    <t>사업수입(11)</t>
  </si>
  <si>
    <t>인건비(11)</t>
    <phoneticPr fontId="4" type="noConversion"/>
  </si>
  <si>
    <t>정부지원금</t>
    <phoneticPr fontId="4" type="noConversion"/>
  </si>
  <si>
    <t>급여</t>
    <phoneticPr fontId="4" type="noConversion"/>
  </si>
  <si>
    <t>가산수당</t>
    <phoneticPr fontId="4" type="noConversion"/>
  </si>
  <si>
    <t>제수당</t>
    <phoneticPr fontId="4" type="noConversion"/>
  </si>
  <si>
    <t>일자리안정자금</t>
    <phoneticPr fontId="4" type="noConversion"/>
  </si>
  <si>
    <t>교통비</t>
    <phoneticPr fontId="4" type="noConversion"/>
  </si>
  <si>
    <t>퇴직적립금</t>
    <phoneticPr fontId="4" type="noConversion"/>
  </si>
  <si>
    <t>이월금(07)</t>
    <phoneticPr fontId="4" type="noConversion"/>
  </si>
  <si>
    <t>사대보험</t>
    <phoneticPr fontId="4" type="noConversion"/>
  </si>
  <si>
    <t>이월금(71)</t>
    <phoneticPr fontId="4" type="noConversion"/>
  </si>
  <si>
    <t>복리후생</t>
    <phoneticPr fontId="4" type="noConversion"/>
  </si>
  <si>
    <t>전년도이월금</t>
    <phoneticPr fontId="4" type="noConversion"/>
  </si>
  <si>
    <t>업무추진비(12)</t>
    <phoneticPr fontId="4" type="noConversion"/>
  </si>
  <si>
    <t>잡수입(08)</t>
    <phoneticPr fontId="4" type="noConversion"/>
  </si>
  <si>
    <t>회의비</t>
    <phoneticPr fontId="4" type="noConversion"/>
  </si>
  <si>
    <t>잡수입(81)</t>
    <phoneticPr fontId="4" type="noConversion"/>
  </si>
  <si>
    <t>운영비(13)</t>
    <phoneticPr fontId="4" type="noConversion"/>
  </si>
  <si>
    <t>예금이자수입</t>
    <phoneticPr fontId="4" type="noConversion"/>
  </si>
  <si>
    <t>제세공과금</t>
    <phoneticPr fontId="4" type="noConversion"/>
  </si>
  <si>
    <t>기타잡수입</t>
    <phoneticPr fontId="4" type="noConversion"/>
  </si>
  <si>
    <t>차량비</t>
    <phoneticPr fontId="4" type="noConversion"/>
  </si>
  <si>
    <t>여비</t>
    <phoneticPr fontId="4" type="noConversion"/>
  </si>
  <si>
    <t>재산조성비(02)</t>
    <phoneticPr fontId="4" type="noConversion"/>
  </si>
  <si>
    <t>시설비(21)</t>
    <phoneticPr fontId="4" type="noConversion"/>
  </si>
  <si>
    <t>자산취득비</t>
    <phoneticPr fontId="4" type="noConversion"/>
  </si>
  <si>
    <t>사업비(03)</t>
    <phoneticPr fontId="4" type="noConversion"/>
  </si>
  <si>
    <t>사업비(31)</t>
    <phoneticPr fontId="4" type="noConversion"/>
  </si>
  <si>
    <t>활동지원사업비</t>
    <phoneticPr fontId="4" type="noConversion"/>
  </si>
  <si>
    <t>예비비(07)</t>
    <phoneticPr fontId="4" type="noConversion"/>
  </si>
  <si>
    <t>예비비(71)</t>
    <phoneticPr fontId="4" type="noConversion"/>
  </si>
  <si>
    <t>예비비</t>
    <phoneticPr fontId="4" type="noConversion"/>
  </si>
  <si>
    <t>전출금</t>
    <phoneticPr fontId="4" type="noConversion"/>
  </si>
  <si>
    <t>전출금</t>
    <phoneticPr fontId="4" type="noConversion"/>
  </si>
  <si>
    <t>차기이월금</t>
    <phoneticPr fontId="4" type="noConversion"/>
  </si>
  <si>
    <t>차기이월금</t>
    <phoneticPr fontId="4" type="noConversion"/>
  </si>
  <si>
    <t>2022년도 세입.세출 예산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</si>
</sst>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,##0_);[Red]\(#,##0\)"/>
    <numFmt numFmtId="177" formatCode="#,##0_ "/>
    <numFmt numFmtId="178" formatCode="#,##0.0_ "/>
    <numFmt numFmtId="179" formatCode="#,##0;[Red]#,##0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20"/>
      <color rgb="FF00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color rgb="FF000000"/>
      <name val="맑은 고딕"/>
      <family val="3"/>
      <charset val="129"/>
      <scheme val="major"/>
    </font>
    <font>
      <b/>
      <u/>
      <sz val="14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42" fontId="1" fillId="0" borderId="0">
      <alignment vertical="center"/>
    </xf>
  </cellStyleXfs>
  <cellXfs count="8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7" fillId="0" borderId="0" xfId="1" applyFont="1" applyBorder="1" applyAlignment="1">
      <alignment horizontal="right"/>
    </xf>
    <xf numFmtId="0" fontId="5" fillId="0" borderId="0" xfId="1" applyFont="1" applyBorder="1" applyAlignment="1">
      <alignment vertical="center"/>
    </xf>
    <xf numFmtId="0" fontId="7" fillId="0" borderId="0" xfId="1" applyFont="1" applyAlignment="1">
      <alignment horizontal="right" vertical="center"/>
    </xf>
    <xf numFmtId="0" fontId="7" fillId="0" borderId="0" xfId="1" applyFont="1">
      <alignment vertical="center"/>
    </xf>
    <xf numFmtId="0" fontId="9" fillId="0" borderId="0" xfId="2" applyFont="1">
      <alignment vertical="center"/>
    </xf>
    <xf numFmtId="176" fontId="9" fillId="0" borderId="0" xfId="2" applyNumberFormat="1" applyFont="1">
      <alignment vertical="center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42" fontId="7" fillId="0" borderId="4" xfId="3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176" fontId="7" fillId="0" borderId="7" xfId="1" applyNumberFormat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42" fontId="7" fillId="0" borderId="8" xfId="3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176" fontId="7" fillId="0" borderId="11" xfId="1" applyNumberFormat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distributed" vertical="center"/>
    </xf>
    <xf numFmtId="0" fontId="10" fillId="0" borderId="13" xfId="1" applyFont="1" applyBorder="1" applyAlignment="1">
      <alignment horizontal="distributed" vertical="center"/>
    </xf>
    <xf numFmtId="177" fontId="10" fillId="0" borderId="13" xfId="1" applyNumberFormat="1" applyFont="1" applyBorder="1">
      <alignment vertical="center"/>
    </xf>
    <xf numFmtId="178" fontId="7" fillId="0" borderId="14" xfId="1" applyNumberFormat="1" applyFont="1" applyBorder="1">
      <alignment vertical="center"/>
    </xf>
    <xf numFmtId="176" fontId="10" fillId="0" borderId="13" xfId="1" applyNumberFormat="1" applyFont="1" applyBorder="1">
      <alignment vertical="center"/>
    </xf>
    <xf numFmtId="178" fontId="7" fillId="0" borderId="14" xfId="1" applyNumberFormat="1" applyFont="1" applyBorder="1" applyAlignment="1">
      <alignment horizontal="right" vertical="center"/>
    </xf>
    <xf numFmtId="0" fontId="7" fillId="0" borderId="15" xfId="1" applyFont="1" applyBorder="1" applyAlignment="1">
      <alignment horizontal="left" vertical="center"/>
    </xf>
    <xf numFmtId="0" fontId="7" fillId="0" borderId="16" xfId="1" applyFont="1" applyBorder="1" applyAlignment="1">
      <alignment horizontal="left" vertical="center"/>
    </xf>
    <xf numFmtId="0" fontId="7" fillId="0" borderId="17" xfId="1" applyFont="1" applyBorder="1" applyAlignment="1">
      <alignment horizontal="left" vertical="center"/>
    </xf>
    <xf numFmtId="177" fontId="7" fillId="0" borderId="5" xfId="1" applyNumberFormat="1" applyFont="1" applyBorder="1">
      <alignment vertical="center"/>
    </xf>
    <xf numFmtId="178" fontId="7" fillId="0" borderId="6" xfId="1" applyNumberFormat="1" applyFont="1" applyBorder="1">
      <alignment vertical="center"/>
    </xf>
    <xf numFmtId="0" fontId="7" fillId="0" borderId="4" xfId="1" applyFont="1" applyBorder="1" applyAlignment="1">
      <alignment horizontal="left" vertical="center"/>
    </xf>
    <xf numFmtId="0" fontId="7" fillId="0" borderId="5" xfId="1" applyFont="1" applyBorder="1" applyAlignment="1">
      <alignment horizontal="left" vertical="center"/>
    </xf>
    <xf numFmtId="179" fontId="7" fillId="0" borderId="5" xfId="1" applyNumberFormat="1" applyFont="1" applyBorder="1">
      <alignment vertical="center"/>
    </xf>
    <xf numFmtId="178" fontId="7" fillId="0" borderId="6" xfId="1" applyNumberFormat="1" applyFont="1" applyBorder="1" applyAlignment="1">
      <alignment horizontal="right" vertical="center"/>
    </xf>
    <xf numFmtId="0" fontId="7" fillId="0" borderId="18" xfId="1" applyFont="1" applyBorder="1" applyAlignment="1">
      <alignment vertical="center" textRotation="255" shrinkToFit="1"/>
    </xf>
    <xf numFmtId="0" fontId="7" fillId="0" borderId="19" xfId="1" applyFont="1" applyBorder="1" applyAlignment="1">
      <alignment horizontal="left" vertical="center" wrapText="1"/>
    </xf>
    <xf numFmtId="0" fontId="7" fillId="0" borderId="17" xfId="1" applyFont="1" applyBorder="1" applyAlignment="1">
      <alignment horizontal="left" vertical="center" wrapText="1"/>
    </xf>
    <xf numFmtId="176" fontId="7" fillId="0" borderId="5" xfId="1" applyNumberFormat="1" applyFont="1" applyBorder="1">
      <alignment vertical="center"/>
    </xf>
    <xf numFmtId="0" fontId="7" fillId="0" borderId="20" xfId="1" applyFont="1" applyBorder="1" applyAlignment="1">
      <alignment vertical="center" textRotation="255" shrinkToFit="1"/>
    </xf>
    <xf numFmtId="0" fontId="7" fillId="0" borderId="7" xfId="1" applyFont="1" applyBorder="1" applyAlignment="1">
      <alignment vertical="center" wrapText="1"/>
    </xf>
    <xf numFmtId="41" fontId="7" fillId="0" borderId="7" xfId="1" applyNumberFormat="1" applyFont="1" applyBorder="1" applyAlignment="1">
      <alignment vertical="center" shrinkToFit="1"/>
    </xf>
    <xf numFmtId="177" fontId="7" fillId="0" borderId="7" xfId="1" applyNumberFormat="1" applyFont="1" applyBorder="1" applyAlignment="1">
      <alignment vertical="center"/>
    </xf>
    <xf numFmtId="0" fontId="7" fillId="0" borderId="7" xfId="1" applyFont="1" applyBorder="1" applyAlignment="1">
      <alignment vertical="center"/>
    </xf>
    <xf numFmtId="41" fontId="7" fillId="0" borderId="5" xfId="1" applyNumberFormat="1" applyFont="1" applyBorder="1" applyAlignment="1">
      <alignment vertical="center" shrinkToFit="1"/>
    </xf>
    <xf numFmtId="0" fontId="9" fillId="0" borderId="21" xfId="2" applyFont="1" applyBorder="1">
      <alignment vertical="center"/>
    </xf>
    <xf numFmtId="0" fontId="7" fillId="0" borderId="22" xfId="1" applyFont="1" applyBorder="1" applyAlignment="1">
      <alignment vertical="center" wrapText="1"/>
    </xf>
    <xf numFmtId="0" fontId="7" fillId="0" borderId="22" xfId="1" applyFont="1" applyBorder="1" applyAlignment="1">
      <alignment vertical="center"/>
    </xf>
    <xf numFmtId="0" fontId="7" fillId="0" borderId="15" xfId="1" applyFont="1" applyBorder="1" applyAlignment="1">
      <alignment horizontal="left" vertical="center"/>
    </xf>
    <xf numFmtId="0" fontId="7" fillId="0" borderId="16" xfId="1" applyFont="1" applyBorder="1" applyAlignment="1">
      <alignment horizontal="left" vertical="center"/>
    </xf>
    <xf numFmtId="0" fontId="7" fillId="0" borderId="17" xfId="1" applyFont="1" applyBorder="1" applyAlignment="1">
      <alignment horizontal="left" vertical="center"/>
    </xf>
    <xf numFmtId="176" fontId="11" fillId="0" borderId="5" xfId="1" applyNumberFormat="1" applyFont="1" applyBorder="1">
      <alignment vertical="center"/>
    </xf>
    <xf numFmtId="177" fontId="11" fillId="0" borderId="5" xfId="1" applyNumberFormat="1" applyFont="1" applyBorder="1">
      <alignment vertical="center"/>
    </xf>
    <xf numFmtId="178" fontId="11" fillId="0" borderId="6" xfId="1" applyNumberFormat="1" applyFont="1" applyBorder="1" applyAlignment="1">
      <alignment horizontal="right" vertical="center"/>
    </xf>
    <xf numFmtId="0" fontId="7" fillId="0" borderId="23" xfId="1" applyFont="1" applyBorder="1" applyAlignment="1">
      <alignment horizontal="left" vertical="center" wrapText="1"/>
    </xf>
    <xf numFmtId="41" fontId="7" fillId="0" borderId="5" xfId="1" applyNumberFormat="1" applyFont="1" applyBorder="1">
      <alignment vertical="center"/>
    </xf>
    <xf numFmtId="0" fontId="7" fillId="0" borderId="21" xfId="1" applyFont="1" applyBorder="1" applyAlignment="1">
      <alignment vertical="center" textRotation="255" shrinkToFit="1"/>
    </xf>
    <xf numFmtId="0" fontId="7" fillId="0" borderId="5" xfId="1" applyFont="1" applyBorder="1" applyAlignment="1">
      <alignment horizontal="left" vertical="center" wrapText="1"/>
    </xf>
    <xf numFmtId="0" fontId="12" fillId="0" borderId="7" xfId="1" applyFont="1" applyBorder="1" applyAlignment="1">
      <alignment horizontal="center" vertical="center"/>
    </xf>
    <xf numFmtId="41" fontId="7" fillId="0" borderId="17" xfId="1" applyNumberFormat="1" applyFont="1" applyBorder="1">
      <alignment vertical="center"/>
    </xf>
    <xf numFmtId="0" fontId="7" fillId="0" borderId="24" xfId="1" applyFont="1" applyBorder="1" applyAlignment="1">
      <alignment vertical="center" textRotation="255" shrinkToFit="1"/>
    </xf>
    <xf numFmtId="0" fontId="12" fillId="0" borderId="25" xfId="1" applyFont="1" applyBorder="1" applyAlignment="1">
      <alignment horizontal="center" vertical="center"/>
    </xf>
    <xf numFmtId="41" fontId="7" fillId="0" borderId="26" xfId="1" applyNumberFormat="1" applyFont="1" applyBorder="1">
      <alignment vertical="center"/>
    </xf>
    <xf numFmtId="177" fontId="7" fillId="0" borderId="27" xfId="1" applyNumberFormat="1" applyFont="1" applyBorder="1">
      <alignment vertical="center"/>
    </xf>
    <xf numFmtId="178" fontId="7" fillId="0" borderId="28" xfId="1" applyNumberFormat="1" applyFont="1" applyBorder="1">
      <alignment vertical="center"/>
    </xf>
    <xf numFmtId="0" fontId="7" fillId="0" borderId="29" xfId="1" applyFont="1" applyBorder="1" applyAlignment="1">
      <alignment vertical="center"/>
    </xf>
    <xf numFmtId="0" fontId="8" fillId="0" borderId="0" xfId="2">
      <alignment vertical="center"/>
    </xf>
    <xf numFmtId="0" fontId="7" fillId="0" borderId="19" xfId="1" applyFont="1" applyBorder="1" applyAlignment="1">
      <alignment horizontal="left" vertical="center"/>
    </xf>
    <xf numFmtId="0" fontId="7" fillId="0" borderId="5" xfId="1" applyFont="1" applyBorder="1" applyAlignment="1">
      <alignment horizontal="left" vertical="center"/>
    </xf>
    <xf numFmtId="0" fontId="7" fillId="0" borderId="18" xfId="1" applyFont="1" applyBorder="1" applyAlignment="1">
      <alignment horizontal="center" vertical="center" textRotation="255" shrinkToFit="1"/>
    </xf>
    <xf numFmtId="0" fontId="7" fillId="0" borderId="20" xfId="1" applyFont="1" applyBorder="1" applyAlignment="1">
      <alignment horizontal="center" vertical="center" textRotation="255" shrinkToFit="1"/>
    </xf>
    <xf numFmtId="0" fontId="7" fillId="0" borderId="5" xfId="1" applyFont="1" applyBorder="1" applyAlignment="1">
      <alignment vertical="center"/>
    </xf>
    <xf numFmtId="0" fontId="7" fillId="0" borderId="7" xfId="1" applyFont="1" applyBorder="1" applyAlignment="1">
      <alignment horizontal="center" vertical="center"/>
    </xf>
    <xf numFmtId="0" fontId="8" fillId="0" borderId="0" xfId="2" applyFont="1">
      <alignment vertical="center"/>
    </xf>
    <xf numFmtId="0" fontId="7" fillId="0" borderId="0" xfId="2" applyFont="1" applyBorder="1" applyAlignment="1">
      <alignment vertical="center"/>
    </xf>
    <xf numFmtId="0" fontId="7" fillId="0" borderId="0" xfId="2" applyFont="1">
      <alignment vertical="center"/>
    </xf>
    <xf numFmtId="0" fontId="7" fillId="0" borderId="18" xfId="1" applyFont="1" applyBorder="1" applyAlignment="1">
      <alignment vertical="center"/>
    </xf>
    <xf numFmtId="0" fontId="7" fillId="0" borderId="0" xfId="2" applyFont="1" applyBorder="1">
      <alignment vertical="center"/>
    </xf>
    <xf numFmtId="0" fontId="7" fillId="0" borderId="24" xfId="1" applyFont="1" applyBorder="1" applyAlignment="1">
      <alignment vertical="center"/>
    </xf>
    <xf numFmtId="0" fontId="7" fillId="0" borderId="27" xfId="1" applyFont="1" applyBorder="1" applyAlignment="1">
      <alignment vertical="center"/>
    </xf>
    <xf numFmtId="41" fontId="7" fillId="0" borderId="27" xfId="1" applyNumberFormat="1" applyFont="1" applyBorder="1" applyAlignment="1">
      <alignment horizontal="left" vertical="center" shrinkToFit="1"/>
    </xf>
    <xf numFmtId="176" fontId="7" fillId="0" borderId="27" xfId="1" applyNumberFormat="1" applyFont="1" applyBorder="1">
      <alignment vertical="center"/>
    </xf>
    <xf numFmtId="178" fontId="7" fillId="0" borderId="28" xfId="1" applyNumberFormat="1" applyFont="1" applyBorder="1" applyAlignment="1">
      <alignment horizontal="right" vertical="center"/>
    </xf>
  </cellXfs>
  <cellStyles count="4">
    <cellStyle name="통화 [0] 2" xfId="3"/>
    <cellStyle name="표준" xfId="0" builtinId="0"/>
    <cellStyle name="표준 2" xfId="1"/>
    <cellStyle name="표준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14.%202022&#45380;%20&#50629;&#47924;&#51088;&#47308;\1.%20&#50629;&#47924;&#51088;&#47308;\2.%20&#44592;&#54925;&#51648;&#50669;&#50672;&#44228;&#54016;\100.&#54856;&#54168;&#51060;&#51648;%20&#51088;&#47308;&#49892;%20&#46321;&#47197;&#51088;&#47308;\3.%2022&#45380;%20&#51088;&#47308;\1.%202022&#45380;%20&#49464;&#51077;.&#49464;&#52636;%20&#50696;&#49328;%20(&#50504;)_22&#45380;%201&#50900;%20&#46321;&#471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"/>
      <sheetName val="세입"/>
      <sheetName val="세출"/>
      <sheetName val="전담인력인건비산출"/>
      <sheetName val="급여기준표"/>
    </sheetNames>
    <sheetDataSet>
      <sheetData sheetId="0"/>
      <sheetData sheetId="1"/>
      <sheetData sheetId="2">
        <row r="7">
          <cell r="D7">
            <v>958752</v>
          </cell>
          <cell r="E7">
            <v>1030428</v>
          </cell>
        </row>
        <row r="8">
          <cell r="D8">
            <v>8136</v>
          </cell>
          <cell r="E8">
            <v>8400</v>
          </cell>
        </row>
        <row r="9">
          <cell r="D9">
            <v>9756</v>
          </cell>
          <cell r="E9">
            <v>0</v>
          </cell>
        </row>
        <row r="10">
          <cell r="D10">
            <v>63792</v>
          </cell>
          <cell r="E10">
            <v>66000</v>
          </cell>
        </row>
        <row r="11">
          <cell r="D11">
            <v>105265.66499999999</v>
          </cell>
          <cell r="E11">
            <v>113383.74</v>
          </cell>
        </row>
        <row r="16">
          <cell r="D16">
            <v>120</v>
          </cell>
          <cell r="E16">
            <v>100</v>
          </cell>
        </row>
        <row r="17">
          <cell r="D17">
            <v>4040</v>
          </cell>
          <cell r="E17">
            <v>4000</v>
          </cell>
        </row>
      </sheetData>
      <sheetData sheetId="3">
        <row r="8">
          <cell r="U8">
            <v>899151</v>
          </cell>
        </row>
        <row r="11">
          <cell r="U11">
            <v>6734.3161722488039</v>
          </cell>
        </row>
        <row r="15">
          <cell r="U15">
            <v>66000</v>
          </cell>
        </row>
        <row r="17">
          <cell r="U17">
            <v>75490.442999999999</v>
          </cell>
        </row>
        <row r="20">
          <cell r="U20">
            <v>59329.007325695995</v>
          </cell>
        </row>
        <row r="37">
          <cell r="U37">
            <v>8250</v>
          </cell>
        </row>
        <row r="43">
          <cell r="U43">
            <v>1000</v>
          </cell>
        </row>
        <row r="46">
          <cell r="U46">
            <v>7052</v>
          </cell>
        </row>
        <row r="55">
          <cell r="U55">
            <v>3600</v>
          </cell>
        </row>
        <row r="58">
          <cell r="U58">
            <v>400</v>
          </cell>
        </row>
        <row r="62">
          <cell r="U62">
            <v>2000</v>
          </cell>
        </row>
        <row r="65">
          <cell r="U65">
            <v>11519</v>
          </cell>
        </row>
        <row r="77">
          <cell r="U77">
            <v>71785.974000000002</v>
          </cell>
        </row>
        <row r="80">
          <cell r="U80">
            <v>10000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tabSelected="1" workbookViewId="0">
      <selection sqref="A1:N1"/>
    </sheetView>
  </sheetViews>
  <sheetFormatPr defaultRowHeight="16.5" x14ac:dyDescent="0.3"/>
  <sheetData>
    <row r="1" spans="1:14" ht="31.5" x14ac:dyDescent="0.3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0.25" x14ac:dyDescent="0.3">
      <c r="A2" s="2"/>
      <c r="B2" s="2"/>
      <c r="C2" s="2"/>
      <c r="D2" s="3"/>
      <c r="E2" s="3"/>
      <c r="F2" s="3"/>
      <c r="G2" s="3"/>
      <c r="H2" s="3"/>
      <c r="I2" s="3"/>
      <c r="J2" s="3"/>
      <c r="K2" s="4"/>
      <c r="L2" s="3"/>
      <c r="M2" s="5" t="s">
        <v>0</v>
      </c>
      <c r="N2" s="5"/>
    </row>
    <row r="3" spans="1:14" ht="21" thickBot="1" x14ac:dyDescent="0.35">
      <c r="A3" s="6"/>
      <c r="B3" s="6"/>
      <c r="C3" s="6"/>
      <c r="D3" s="7"/>
      <c r="E3" s="7"/>
      <c r="F3" s="8"/>
      <c r="G3" s="8"/>
      <c r="H3" s="7"/>
      <c r="I3" s="9"/>
      <c r="J3" s="9"/>
      <c r="K3" s="10"/>
      <c r="L3" s="9"/>
      <c r="M3" s="5"/>
      <c r="N3" s="5"/>
    </row>
    <row r="4" spans="1:14" x14ac:dyDescent="0.3">
      <c r="A4" s="11" t="s">
        <v>1</v>
      </c>
      <c r="B4" s="12"/>
      <c r="C4" s="12"/>
      <c r="D4" s="12"/>
      <c r="E4" s="12"/>
      <c r="F4" s="12"/>
      <c r="G4" s="13"/>
      <c r="H4" s="11" t="s">
        <v>2</v>
      </c>
      <c r="I4" s="12"/>
      <c r="J4" s="12"/>
      <c r="K4" s="12"/>
      <c r="L4" s="12"/>
      <c r="M4" s="12"/>
      <c r="N4" s="13"/>
    </row>
    <row r="5" spans="1:14" x14ac:dyDescent="0.3">
      <c r="A5" s="14" t="s">
        <v>3</v>
      </c>
      <c r="B5" s="15" t="s">
        <v>4</v>
      </c>
      <c r="C5" s="15" t="s">
        <v>5</v>
      </c>
      <c r="D5" s="16" t="s">
        <v>6</v>
      </c>
      <c r="E5" s="16" t="s">
        <v>7</v>
      </c>
      <c r="F5" s="16" t="s">
        <v>8</v>
      </c>
      <c r="G5" s="17"/>
      <c r="H5" s="14" t="s">
        <v>3</v>
      </c>
      <c r="I5" s="15" t="s">
        <v>4</v>
      </c>
      <c r="J5" s="15" t="s">
        <v>5</v>
      </c>
      <c r="K5" s="18" t="s">
        <v>9</v>
      </c>
      <c r="L5" s="19" t="s">
        <v>7</v>
      </c>
      <c r="M5" s="16" t="s">
        <v>8</v>
      </c>
      <c r="N5" s="17"/>
    </row>
    <row r="6" spans="1:14" ht="17.25" thickBot="1" x14ac:dyDescent="0.35">
      <c r="A6" s="20"/>
      <c r="B6" s="21"/>
      <c r="C6" s="21"/>
      <c r="D6" s="21"/>
      <c r="E6" s="21"/>
      <c r="F6" s="22" t="s">
        <v>10</v>
      </c>
      <c r="G6" s="23" t="s">
        <v>11</v>
      </c>
      <c r="H6" s="20"/>
      <c r="I6" s="21"/>
      <c r="J6" s="21"/>
      <c r="K6" s="24"/>
      <c r="L6" s="25"/>
      <c r="M6" s="22" t="s">
        <v>10</v>
      </c>
      <c r="N6" s="23" t="s">
        <v>11</v>
      </c>
    </row>
    <row r="7" spans="1:14" ht="17.25" thickTop="1" x14ac:dyDescent="0.3">
      <c r="A7" s="26" t="s">
        <v>12</v>
      </c>
      <c r="B7" s="27"/>
      <c r="C7" s="27"/>
      <c r="D7" s="28">
        <f>D8+D14+D17</f>
        <v>1149861.665</v>
      </c>
      <c r="E7" s="28">
        <f>E8+E14+E17</f>
        <v>1222311.74</v>
      </c>
      <c r="F7" s="28">
        <f>E7-D7</f>
        <v>72450.074999999953</v>
      </c>
      <c r="G7" s="29">
        <f>IF(AND(D7=0,F7=0),"0.0",IF(AND(D7=0,F7&gt;0),"100.0",F7/D7*100))</f>
        <v>6.3007644489130739</v>
      </c>
      <c r="H7" s="26" t="s">
        <v>13</v>
      </c>
      <c r="I7" s="27"/>
      <c r="J7" s="27"/>
      <c r="K7" s="30">
        <v>1149861.6654333335</v>
      </c>
      <c r="L7" s="28">
        <f>L8+L22+L25+L28+L31+L34+1</f>
        <v>1222312.7404979446</v>
      </c>
      <c r="M7" s="28">
        <f>L7-K7</f>
        <v>72451.075064611156</v>
      </c>
      <c r="N7" s="31">
        <f>IF(AND(K7=0,M7=0),"0.0",IF(AND(K7=0,M7&gt;0),"100.0",M7/K7*100))</f>
        <v>6.3008514191407059</v>
      </c>
    </row>
    <row r="8" spans="1:14" x14ac:dyDescent="0.3">
      <c r="A8" s="32" t="s">
        <v>14</v>
      </c>
      <c r="B8" s="33"/>
      <c r="C8" s="34"/>
      <c r="D8" s="35">
        <f>D9</f>
        <v>1040436</v>
      </c>
      <c r="E8" s="35">
        <f>E9</f>
        <v>1104828</v>
      </c>
      <c r="F8" s="35">
        <f t="shared" ref="F8:F16" si="0">E8-D8</f>
        <v>64392</v>
      </c>
      <c r="G8" s="36">
        <f>IF(AND(D8=0,F8=0),"0.0",IF(AND(D8=0,F8&gt;0),"100.0",F8/D8*100))</f>
        <v>6.1889438658408586</v>
      </c>
      <c r="H8" s="37" t="s">
        <v>15</v>
      </c>
      <c r="I8" s="38"/>
      <c r="J8" s="38"/>
      <c r="K8" s="39">
        <v>1028129.7254333334</v>
      </c>
      <c r="L8" s="35">
        <f>L9+L18+L16</f>
        <v>1127006.7664979447</v>
      </c>
      <c r="M8" s="35">
        <f>L8-K8</f>
        <v>98877.041064611287</v>
      </c>
      <c r="N8" s="40">
        <f t="shared" ref="N8:N21" si="1">IF(AND(K8=0,M8=0),"0.0",IF(AND(K8=0,M8&gt;0),"100.0",M8/K8*100))</f>
        <v>9.6171755974604132</v>
      </c>
    </row>
    <row r="9" spans="1:14" x14ac:dyDescent="0.3">
      <c r="A9" s="41"/>
      <c r="B9" s="42" t="s">
        <v>16</v>
      </c>
      <c r="C9" s="43"/>
      <c r="D9" s="35">
        <f>SUM(D10:D13)</f>
        <v>1040436</v>
      </c>
      <c r="E9" s="35">
        <f>SUM(E10:E13)</f>
        <v>1104828</v>
      </c>
      <c r="F9" s="35">
        <f t="shared" si="0"/>
        <v>64392</v>
      </c>
      <c r="G9" s="36">
        <f t="shared" ref="G9:G20" si="2">IF(AND(D9=0,F9=0),"0.0",IF(AND(D9=0,F9&gt;0),"100.0",F9/D9*100))</f>
        <v>6.1889438658408586</v>
      </c>
      <c r="H9" s="41"/>
      <c r="I9" s="38" t="s">
        <v>17</v>
      </c>
      <c r="J9" s="38"/>
      <c r="K9" s="44">
        <v>1020445.2884333334</v>
      </c>
      <c r="L9" s="35">
        <f>SUM(L10:L15)</f>
        <v>1114954.7664979447</v>
      </c>
      <c r="M9" s="35">
        <f t="shared" ref="M9:M22" si="3">L9-K9</f>
        <v>94509.478064611321</v>
      </c>
      <c r="N9" s="40">
        <f t="shared" si="1"/>
        <v>9.2615918889399342</v>
      </c>
    </row>
    <row r="10" spans="1:14" x14ac:dyDescent="0.3">
      <c r="A10" s="45"/>
      <c r="B10" s="46"/>
      <c r="C10" s="47" t="s">
        <v>18</v>
      </c>
      <c r="D10" s="48">
        <f>[1]세입!D7</f>
        <v>958752</v>
      </c>
      <c r="E10" s="48">
        <f>[1]세입!E7</f>
        <v>1030428</v>
      </c>
      <c r="F10" s="48">
        <f t="shared" si="0"/>
        <v>71676</v>
      </c>
      <c r="G10" s="36">
        <f t="shared" si="2"/>
        <v>7.4759687593872037</v>
      </c>
      <c r="H10" s="45"/>
      <c r="I10" s="49"/>
      <c r="J10" s="50" t="s">
        <v>19</v>
      </c>
      <c r="K10" s="44">
        <v>822732</v>
      </c>
      <c r="L10" s="35">
        <f>[1]세출!U8</f>
        <v>899151</v>
      </c>
      <c r="M10" s="35">
        <f t="shared" si="3"/>
        <v>76419</v>
      </c>
      <c r="N10" s="40">
        <f t="shared" si="1"/>
        <v>9.2884438675048511</v>
      </c>
    </row>
    <row r="11" spans="1:14" x14ac:dyDescent="0.3">
      <c r="A11" s="51"/>
      <c r="B11" s="52"/>
      <c r="C11" s="50" t="s">
        <v>20</v>
      </c>
      <c r="D11" s="35">
        <f>[1]세입!D8</f>
        <v>8136</v>
      </c>
      <c r="E11" s="35">
        <f>[1]세입!E8</f>
        <v>8400</v>
      </c>
      <c r="F11" s="35">
        <f t="shared" si="0"/>
        <v>264</v>
      </c>
      <c r="G11" s="36">
        <f t="shared" si="2"/>
        <v>3.2448377581120944</v>
      </c>
      <c r="H11" s="45"/>
      <c r="I11" s="53"/>
      <c r="J11" s="50" t="s">
        <v>21</v>
      </c>
      <c r="K11" s="44">
        <v>5297</v>
      </c>
      <c r="L11" s="35">
        <f>[1]세출!U11</f>
        <v>6734.3161722488039</v>
      </c>
      <c r="M11" s="35">
        <f t="shared" si="3"/>
        <v>1437.3161722488039</v>
      </c>
      <c r="N11" s="40">
        <f t="shared" si="1"/>
        <v>27.134532230485252</v>
      </c>
    </row>
    <row r="12" spans="1:14" x14ac:dyDescent="0.3">
      <c r="A12" s="51"/>
      <c r="B12" s="52"/>
      <c r="C12" s="50" t="s">
        <v>22</v>
      </c>
      <c r="D12" s="35">
        <f>[1]세입!D9</f>
        <v>9756</v>
      </c>
      <c r="E12" s="35">
        <f>[1]세입!E9</f>
        <v>0</v>
      </c>
      <c r="F12" s="35">
        <f t="shared" si="0"/>
        <v>-9756</v>
      </c>
      <c r="G12" s="36">
        <f t="shared" si="2"/>
        <v>-100</v>
      </c>
      <c r="H12" s="45"/>
      <c r="I12" s="53"/>
      <c r="J12" s="50" t="s">
        <v>23</v>
      </c>
      <c r="K12" s="44">
        <v>64620</v>
      </c>
      <c r="L12" s="35">
        <f>[1]세출!U15</f>
        <v>66000</v>
      </c>
      <c r="M12" s="35">
        <f t="shared" si="3"/>
        <v>1380</v>
      </c>
      <c r="N12" s="40">
        <f t="shared" si="1"/>
        <v>2.1355617455896008</v>
      </c>
    </row>
    <row r="13" spans="1:14" x14ac:dyDescent="0.3">
      <c r="A13" s="51"/>
      <c r="B13" s="52"/>
      <c r="C13" s="50" t="s">
        <v>23</v>
      </c>
      <c r="D13" s="35">
        <f>[1]세입!D10</f>
        <v>63792</v>
      </c>
      <c r="E13" s="35">
        <f>[1]세입!E10</f>
        <v>66000</v>
      </c>
      <c r="F13" s="35">
        <f t="shared" si="0"/>
        <v>2208</v>
      </c>
      <c r="G13" s="36">
        <f t="shared" si="2"/>
        <v>3.4612490594431904</v>
      </c>
      <c r="H13" s="45"/>
      <c r="I13" s="53"/>
      <c r="J13" s="50" t="s">
        <v>24</v>
      </c>
      <c r="K13" s="44">
        <v>68330.333333333343</v>
      </c>
      <c r="L13" s="35">
        <f>[1]세출!U17</f>
        <v>75490.442999999999</v>
      </c>
      <c r="M13" s="35">
        <f t="shared" si="3"/>
        <v>7160.1096666666563</v>
      </c>
      <c r="N13" s="40">
        <f t="shared" si="1"/>
        <v>10.478669307432993</v>
      </c>
    </row>
    <row r="14" spans="1:14" x14ac:dyDescent="0.3">
      <c r="A14" s="54" t="s">
        <v>25</v>
      </c>
      <c r="B14" s="55"/>
      <c r="C14" s="56"/>
      <c r="D14" s="35">
        <f>D15</f>
        <v>105265.66499999999</v>
      </c>
      <c r="E14" s="35">
        <f>E15</f>
        <v>113383.74</v>
      </c>
      <c r="F14" s="35">
        <f t="shared" si="0"/>
        <v>8118.0750000000116</v>
      </c>
      <c r="G14" s="36">
        <f t="shared" si="2"/>
        <v>7.7119875697360687</v>
      </c>
      <c r="H14" s="45"/>
      <c r="I14" s="53"/>
      <c r="J14" s="50" t="s">
        <v>26</v>
      </c>
      <c r="K14" s="44">
        <v>52445.955099999999</v>
      </c>
      <c r="L14" s="35">
        <f>[1]세출!U20</f>
        <v>59329.007325695995</v>
      </c>
      <c r="M14" s="35">
        <f t="shared" si="3"/>
        <v>6883.0522256959957</v>
      </c>
      <c r="N14" s="40">
        <f t="shared" si="1"/>
        <v>13.124085952047034</v>
      </c>
    </row>
    <row r="15" spans="1:14" x14ac:dyDescent="0.3">
      <c r="A15" s="41"/>
      <c r="B15" s="42" t="s">
        <v>27</v>
      </c>
      <c r="C15" s="43"/>
      <c r="D15" s="35">
        <f>D16</f>
        <v>105265.66499999999</v>
      </c>
      <c r="E15" s="35">
        <f>E16</f>
        <v>113383.74</v>
      </c>
      <c r="F15" s="35">
        <f t="shared" si="0"/>
        <v>8118.0750000000116</v>
      </c>
      <c r="G15" s="36">
        <f t="shared" si="2"/>
        <v>7.7119875697360687</v>
      </c>
      <c r="H15" s="45"/>
      <c r="I15" s="53"/>
      <c r="J15" s="50" t="s">
        <v>28</v>
      </c>
      <c r="K15" s="57">
        <v>7020</v>
      </c>
      <c r="L15" s="58">
        <f>[1]세출!U37</f>
        <v>8250</v>
      </c>
      <c r="M15" s="58">
        <f t="shared" si="3"/>
        <v>1230</v>
      </c>
      <c r="N15" s="59">
        <f t="shared" si="1"/>
        <v>17.52136752136752</v>
      </c>
    </row>
    <row r="16" spans="1:14" x14ac:dyDescent="0.3">
      <c r="A16" s="45"/>
      <c r="B16" s="60"/>
      <c r="C16" s="61" t="s">
        <v>29</v>
      </c>
      <c r="D16" s="35">
        <f>[1]세입!D11</f>
        <v>105265.66499999999</v>
      </c>
      <c r="E16" s="35">
        <f>[1]세입!E11</f>
        <v>113383.74</v>
      </c>
      <c r="F16" s="35">
        <f t="shared" si="0"/>
        <v>8118.0750000000116</v>
      </c>
      <c r="G16" s="36">
        <f t="shared" si="2"/>
        <v>7.7119875697360687</v>
      </c>
      <c r="H16" s="45"/>
      <c r="I16" s="42" t="s">
        <v>30</v>
      </c>
      <c r="J16" s="43"/>
      <c r="K16" s="57">
        <v>1000</v>
      </c>
      <c r="L16" s="58">
        <f>L17</f>
        <v>1000</v>
      </c>
      <c r="M16" s="58">
        <f t="shared" si="3"/>
        <v>0</v>
      </c>
      <c r="N16" s="59">
        <f t="shared" si="1"/>
        <v>0</v>
      </c>
    </row>
    <row r="17" spans="1:14" x14ac:dyDescent="0.3">
      <c r="A17" s="54" t="s">
        <v>31</v>
      </c>
      <c r="B17" s="55"/>
      <c r="C17" s="56"/>
      <c r="D17" s="35">
        <f>D18</f>
        <v>4160</v>
      </c>
      <c r="E17" s="35">
        <f>E18</f>
        <v>4100</v>
      </c>
      <c r="F17" s="35">
        <f>E17-D17</f>
        <v>-60</v>
      </c>
      <c r="G17" s="36">
        <f t="shared" si="2"/>
        <v>-1.4423076923076923</v>
      </c>
      <c r="H17" s="62"/>
      <c r="I17" s="49"/>
      <c r="J17" s="63" t="s">
        <v>32</v>
      </c>
      <c r="K17" s="57">
        <v>1000</v>
      </c>
      <c r="L17" s="58">
        <f>[1]세출!U43</f>
        <v>1000</v>
      </c>
      <c r="M17" s="58">
        <f t="shared" si="3"/>
        <v>0</v>
      </c>
      <c r="N17" s="59">
        <f t="shared" si="1"/>
        <v>0</v>
      </c>
    </row>
    <row r="18" spans="1:14" x14ac:dyDescent="0.3">
      <c r="A18" s="41"/>
      <c r="B18" s="42" t="s">
        <v>33</v>
      </c>
      <c r="C18" s="43"/>
      <c r="D18" s="35">
        <f>SUM(D19:D20)</f>
        <v>4160</v>
      </c>
      <c r="E18" s="35">
        <f>SUM(E19:E20)</f>
        <v>4100</v>
      </c>
      <c r="F18" s="35">
        <f>E18-D18</f>
        <v>-60</v>
      </c>
      <c r="G18" s="36">
        <f t="shared" si="2"/>
        <v>-1.4423076923076923</v>
      </c>
      <c r="H18" s="45"/>
      <c r="I18" s="42" t="s">
        <v>34</v>
      </c>
      <c r="J18" s="43"/>
      <c r="K18" s="57">
        <v>6684.4369999999999</v>
      </c>
      <c r="L18" s="58">
        <f>SUM(L19:L21)</f>
        <v>11052</v>
      </c>
      <c r="M18" s="58">
        <f t="shared" si="3"/>
        <v>4367.5630000000001</v>
      </c>
      <c r="N18" s="59">
        <f t="shared" si="1"/>
        <v>65.339279882509189</v>
      </c>
    </row>
    <row r="19" spans="1:14" x14ac:dyDescent="0.3">
      <c r="A19" s="45"/>
      <c r="B19" s="64"/>
      <c r="C19" s="65" t="s">
        <v>35</v>
      </c>
      <c r="D19" s="35">
        <f>[1]세입!D16</f>
        <v>120</v>
      </c>
      <c r="E19" s="35">
        <f>[1]세입!E16</f>
        <v>100</v>
      </c>
      <c r="F19" s="35">
        <f>E19-D19</f>
        <v>-20</v>
      </c>
      <c r="G19" s="36">
        <f t="shared" si="2"/>
        <v>-16.666666666666664</v>
      </c>
      <c r="H19" s="62"/>
      <c r="I19" s="49"/>
      <c r="J19" s="63" t="s">
        <v>36</v>
      </c>
      <c r="K19" s="57">
        <v>5843.8369999999995</v>
      </c>
      <c r="L19" s="58">
        <f>[1]세출!U46</f>
        <v>7052</v>
      </c>
      <c r="M19" s="58">
        <f t="shared" si="3"/>
        <v>1208.1630000000005</v>
      </c>
      <c r="N19" s="59">
        <f t="shared" si="1"/>
        <v>20.674139268429297</v>
      </c>
    </row>
    <row r="20" spans="1:14" ht="17.25" thickBot="1" x14ac:dyDescent="0.35">
      <c r="A20" s="66"/>
      <c r="B20" s="67"/>
      <c r="C20" s="68" t="s">
        <v>37</v>
      </c>
      <c r="D20" s="69">
        <f>[1]세입!D17</f>
        <v>4040</v>
      </c>
      <c r="E20" s="69">
        <f>[1]세입!E17</f>
        <v>4000</v>
      </c>
      <c r="F20" s="69">
        <f>E20-D20</f>
        <v>-40</v>
      </c>
      <c r="G20" s="70">
        <f t="shared" si="2"/>
        <v>-0.99009900990099009</v>
      </c>
      <c r="H20" s="62"/>
      <c r="I20" s="53"/>
      <c r="J20" s="63" t="s">
        <v>38</v>
      </c>
      <c r="K20" s="57">
        <v>735</v>
      </c>
      <c r="L20" s="58">
        <f>[1]세출!U55</f>
        <v>3600</v>
      </c>
      <c r="M20" s="58">
        <f t="shared" si="3"/>
        <v>2865</v>
      </c>
      <c r="N20" s="59">
        <f t="shared" si="1"/>
        <v>389.79591836734693</v>
      </c>
    </row>
    <row r="21" spans="1:14" x14ac:dyDescent="0.3">
      <c r="A21" s="9"/>
      <c r="B21" s="9"/>
      <c r="C21" s="9"/>
      <c r="D21" s="9"/>
      <c r="E21" s="9"/>
      <c r="F21" s="9"/>
      <c r="G21" s="9"/>
      <c r="H21" s="62"/>
      <c r="I21" s="71"/>
      <c r="J21" s="63" t="s">
        <v>39</v>
      </c>
      <c r="K21" s="57">
        <v>105.6</v>
      </c>
      <c r="L21" s="58">
        <f>[1]세출!U58</f>
        <v>400</v>
      </c>
      <c r="M21" s="58">
        <f t="shared" si="3"/>
        <v>294.39999999999998</v>
      </c>
      <c r="N21" s="59">
        <f t="shared" si="1"/>
        <v>278.78787878787875</v>
      </c>
    </row>
    <row r="22" spans="1:14" x14ac:dyDescent="0.3">
      <c r="A22" s="72"/>
      <c r="B22" s="72"/>
      <c r="C22" s="72"/>
      <c r="D22" s="72"/>
      <c r="E22" s="72"/>
      <c r="F22" s="72"/>
      <c r="G22" s="72"/>
      <c r="H22" s="32" t="s">
        <v>40</v>
      </c>
      <c r="I22" s="33"/>
      <c r="J22" s="34"/>
      <c r="K22" s="57">
        <v>1083</v>
      </c>
      <c r="L22" s="58">
        <f>L23</f>
        <v>2000</v>
      </c>
      <c r="M22" s="58">
        <f t="shared" si="3"/>
        <v>917</v>
      </c>
      <c r="N22" s="59">
        <f>IF(AND(K22=0,M22=0),"0.0",IF(AND(K22=0,M22&gt;0),"100.0",M22/K22*100))</f>
        <v>84.672206832871652</v>
      </c>
    </row>
    <row r="23" spans="1:14" x14ac:dyDescent="0.3">
      <c r="A23" s="72"/>
      <c r="B23" s="72"/>
      <c r="C23" s="72"/>
      <c r="D23" s="72"/>
      <c r="E23" s="72"/>
      <c r="F23" s="72"/>
      <c r="G23" s="72"/>
      <c r="H23" s="41"/>
      <c r="I23" s="73" t="s">
        <v>41</v>
      </c>
      <c r="J23" s="34"/>
      <c r="K23" s="57">
        <v>1083</v>
      </c>
      <c r="L23" s="58">
        <f>L24</f>
        <v>2000</v>
      </c>
      <c r="M23" s="58">
        <f>M24</f>
        <v>917</v>
      </c>
      <c r="N23" s="59">
        <f t="shared" ref="N23:N36" si="4">IF(AND(K23=0,M23=0),"0.0",IF(AND(K23=0,M23&gt;0),"100.0",M23/K23*100))</f>
        <v>84.672206832871652</v>
      </c>
    </row>
    <row r="24" spans="1:14" x14ac:dyDescent="0.3">
      <c r="A24" s="9"/>
      <c r="B24" s="9"/>
      <c r="C24" s="9"/>
      <c r="D24" s="9"/>
      <c r="E24" s="9"/>
      <c r="F24" s="9"/>
      <c r="G24" s="9"/>
      <c r="H24" s="45"/>
      <c r="I24" s="49"/>
      <c r="J24" s="74" t="s">
        <v>42</v>
      </c>
      <c r="K24" s="57">
        <v>1083</v>
      </c>
      <c r="L24" s="58">
        <f>[1]세출!U62</f>
        <v>2000</v>
      </c>
      <c r="M24" s="58">
        <f t="shared" ref="M24" si="5">L24-K24</f>
        <v>917</v>
      </c>
      <c r="N24" s="59">
        <f t="shared" si="4"/>
        <v>84.672206832871652</v>
      </c>
    </row>
    <row r="25" spans="1:14" x14ac:dyDescent="0.3">
      <c r="A25" s="9"/>
      <c r="B25" s="9"/>
      <c r="C25" s="9"/>
      <c r="D25" s="9"/>
      <c r="E25" s="9"/>
      <c r="F25" s="9"/>
      <c r="G25" s="9"/>
      <c r="H25" s="32" t="s">
        <v>43</v>
      </c>
      <c r="I25" s="33"/>
      <c r="J25" s="34"/>
      <c r="K25" s="57">
        <v>7265.2</v>
      </c>
      <c r="L25" s="58">
        <f>L26</f>
        <v>11519</v>
      </c>
      <c r="M25" s="58">
        <f>M26</f>
        <v>2802.5</v>
      </c>
      <c r="N25" s="59">
        <f t="shared" si="4"/>
        <v>38.574299399878875</v>
      </c>
    </row>
    <row r="26" spans="1:14" x14ac:dyDescent="0.3">
      <c r="A26" s="9"/>
      <c r="B26" s="9"/>
      <c r="C26" s="9"/>
      <c r="D26" s="9"/>
      <c r="E26" s="9"/>
      <c r="F26" s="9"/>
      <c r="G26" s="9"/>
      <c r="H26" s="75"/>
      <c r="I26" s="42" t="s">
        <v>44</v>
      </c>
      <c r="J26" s="43"/>
      <c r="K26" s="57">
        <v>7265.2</v>
      </c>
      <c r="L26" s="58">
        <f>L27</f>
        <v>11519</v>
      </c>
      <c r="M26" s="58">
        <f>M27</f>
        <v>2802.5</v>
      </c>
      <c r="N26" s="59">
        <f t="shared" si="4"/>
        <v>38.574299399878875</v>
      </c>
    </row>
    <row r="27" spans="1:14" x14ac:dyDescent="0.3">
      <c r="A27" s="9"/>
      <c r="B27" s="9"/>
      <c r="C27" s="9"/>
      <c r="D27" s="9"/>
      <c r="E27" s="9"/>
      <c r="F27" s="9"/>
      <c r="G27" s="9"/>
      <c r="H27" s="76"/>
      <c r="I27" s="49"/>
      <c r="J27" s="77" t="s">
        <v>45</v>
      </c>
      <c r="K27" s="57">
        <v>7265.2</v>
      </c>
      <c r="L27" s="58">
        <f>[1]세출!U65</f>
        <v>11519</v>
      </c>
      <c r="M27" s="58">
        <f>L27-8716.5</f>
        <v>2802.5</v>
      </c>
      <c r="N27" s="59">
        <f t="shared" si="4"/>
        <v>38.574299399878875</v>
      </c>
    </row>
    <row r="28" spans="1:14" x14ac:dyDescent="0.3">
      <c r="A28" s="9"/>
      <c r="B28" s="9"/>
      <c r="C28" s="9"/>
      <c r="D28" s="9"/>
      <c r="E28" s="9"/>
      <c r="F28" s="9"/>
      <c r="G28" s="9"/>
      <c r="H28" s="32" t="s">
        <v>46</v>
      </c>
      <c r="I28" s="33"/>
      <c r="J28" s="34"/>
      <c r="K28" s="57">
        <v>113383.74</v>
      </c>
      <c r="L28" s="58">
        <f>L30</f>
        <v>71785.974000000002</v>
      </c>
      <c r="M28" s="58">
        <f>L28-K28</f>
        <v>-41597.766000000003</v>
      </c>
      <c r="N28" s="59">
        <f t="shared" si="4"/>
        <v>-36.687593829591442</v>
      </c>
    </row>
    <row r="29" spans="1:14" x14ac:dyDescent="0.3">
      <c r="A29" s="9"/>
      <c r="B29" s="9"/>
      <c r="C29" s="9"/>
      <c r="D29" s="9"/>
      <c r="E29" s="9"/>
      <c r="F29" s="9"/>
      <c r="G29" s="9"/>
      <c r="H29" s="41"/>
      <c r="I29" s="73" t="s">
        <v>47</v>
      </c>
      <c r="J29" s="34"/>
      <c r="K29" s="57">
        <v>113383.74</v>
      </c>
      <c r="L29" s="58">
        <f>L30</f>
        <v>71785.974000000002</v>
      </c>
      <c r="M29" s="58">
        <f>M30</f>
        <v>-41597.766000000003</v>
      </c>
      <c r="N29" s="59">
        <f t="shared" si="4"/>
        <v>-36.687593829591442</v>
      </c>
    </row>
    <row r="30" spans="1:14" x14ac:dyDescent="0.3">
      <c r="A30" s="9"/>
      <c r="B30" s="9"/>
      <c r="C30" s="9"/>
      <c r="D30" s="9"/>
      <c r="E30" s="9"/>
      <c r="F30" s="9"/>
      <c r="G30" s="9"/>
      <c r="H30" s="45"/>
      <c r="I30" s="49"/>
      <c r="J30" s="74" t="s">
        <v>48</v>
      </c>
      <c r="K30" s="57">
        <v>113383.74</v>
      </c>
      <c r="L30" s="58">
        <f>[1]세출!U77</f>
        <v>71785.974000000002</v>
      </c>
      <c r="M30" s="58">
        <f>L30-K30</f>
        <v>-41597.766000000003</v>
      </c>
      <c r="N30" s="59">
        <f t="shared" si="4"/>
        <v>-36.687593829591442</v>
      </c>
    </row>
    <row r="31" spans="1:14" x14ac:dyDescent="0.3">
      <c r="A31" s="9"/>
      <c r="B31" s="9"/>
      <c r="C31" s="9"/>
      <c r="D31" s="9"/>
      <c r="E31" s="9"/>
      <c r="F31" s="9"/>
      <c r="G31" s="9"/>
      <c r="H31" s="32" t="s">
        <v>49</v>
      </c>
      <c r="I31" s="33"/>
      <c r="J31" s="34"/>
      <c r="K31" s="57">
        <v>0</v>
      </c>
      <c r="L31" s="58">
        <f>L32</f>
        <v>10000</v>
      </c>
      <c r="M31" s="58">
        <f t="shared" ref="M31:M36" si="6">L31-K31</f>
        <v>10000</v>
      </c>
      <c r="N31" s="59" t="str">
        <f t="shared" si="4"/>
        <v>100.0</v>
      </c>
    </row>
    <row r="32" spans="1:14" x14ac:dyDescent="0.3">
      <c r="A32" s="9"/>
      <c r="B32" s="9"/>
      <c r="C32" s="9"/>
      <c r="D32" s="9"/>
      <c r="E32" s="9"/>
      <c r="F32" s="9"/>
      <c r="G32" s="9"/>
      <c r="H32" s="41"/>
      <c r="I32" s="73" t="s">
        <v>50</v>
      </c>
      <c r="J32" s="34"/>
      <c r="K32" s="44">
        <v>0</v>
      </c>
      <c r="L32" s="35">
        <f>L33</f>
        <v>10000</v>
      </c>
      <c r="M32" s="35">
        <f t="shared" si="6"/>
        <v>10000</v>
      </c>
      <c r="N32" s="40" t="str">
        <f t="shared" si="4"/>
        <v>100.0</v>
      </c>
    </row>
    <row r="33" spans="1:14" x14ac:dyDescent="0.3">
      <c r="A33" s="9"/>
      <c r="B33" s="9"/>
      <c r="C33" s="9"/>
      <c r="D33" s="9"/>
      <c r="E33" s="9"/>
      <c r="F33" s="9"/>
      <c r="G33" s="9"/>
      <c r="H33" s="45"/>
      <c r="I33" s="78"/>
      <c r="J33" s="74" t="s">
        <v>50</v>
      </c>
      <c r="K33" s="44">
        <v>0</v>
      </c>
      <c r="L33" s="35">
        <f>[1]세출!U80</f>
        <v>10000</v>
      </c>
      <c r="M33" s="35">
        <f t="shared" si="6"/>
        <v>10000</v>
      </c>
      <c r="N33" s="40" t="str">
        <f t="shared" si="4"/>
        <v>100.0</v>
      </c>
    </row>
    <row r="34" spans="1:14" x14ac:dyDescent="0.3">
      <c r="A34" s="79"/>
      <c r="B34" s="79"/>
      <c r="C34" s="79"/>
      <c r="D34" s="79"/>
      <c r="E34" s="79"/>
      <c r="F34" s="79"/>
      <c r="G34" s="79"/>
      <c r="H34" s="32" t="s">
        <v>51</v>
      </c>
      <c r="I34" s="33"/>
      <c r="J34" s="34"/>
      <c r="K34" s="44">
        <v>0</v>
      </c>
      <c r="L34" s="35">
        <f>L35</f>
        <v>0</v>
      </c>
      <c r="M34" s="35">
        <f t="shared" si="6"/>
        <v>0</v>
      </c>
      <c r="N34" s="40" t="str">
        <f t="shared" si="4"/>
        <v>0.0</v>
      </c>
    </row>
    <row r="35" spans="1:14" x14ac:dyDescent="0.3">
      <c r="A35" s="80"/>
      <c r="B35" s="80"/>
      <c r="C35" s="80"/>
      <c r="D35" s="80"/>
      <c r="E35" s="80"/>
      <c r="F35" s="80"/>
      <c r="G35" s="81"/>
      <c r="H35" s="82"/>
      <c r="I35" s="73" t="s">
        <v>52</v>
      </c>
      <c r="J35" s="34"/>
      <c r="K35" s="44">
        <v>0</v>
      </c>
      <c r="L35" s="35">
        <f>L36</f>
        <v>0</v>
      </c>
      <c r="M35" s="35">
        <f t="shared" si="6"/>
        <v>0</v>
      </c>
      <c r="N35" s="40" t="str">
        <f t="shared" si="4"/>
        <v>0.0</v>
      </c>
    </row>
    <row r="36" spans="1:14" ht="17.25" thickBot="1" x14ac:dyDescent="0.35">
      <c r="A36" s="83"/>
      <c r="B36" s="83"/>
      <c r="C36" s="83"/>
      <c r="D36" s="83"/>
      <c r="E36" s="83"/>
      <c r="F36" s="81"/>
      <c r="G36" s="81"/>
      <c r="H36" s="84"/>
      <c r="I36" s="85"/>
      <c r="J36" s="86" t="s">
        <v>52</v>
      </c>
      <c r="K36" s="87">
        <v>0</v>
      </c>
      <c r="L36" s="69">
        <f>[1]세출!E85</f>
        <v>0</v>
      </c>
      <c r="M36" s="69">
        <f t="shared" si="6"/>
        <v>0</v>
      </c>
      <c r="N36" s="88" t="str">
        <f t="shared" si="4"/>
        <v>0.0</v>
      </c>
    </row>
  </sheetData>
  <mergeCells count="36">
    <mergeCell ref="H34:J34"/>
    <mergeCell ref="I35:J35"/>
    <mergeCell ref="H25:J25"/>
    <mergeCell ref="I26:J26"/>
    <mergeCell ref="H28:J28"/>
    <mergeCell ref="I29:J29"/>
    <mergeCell ref="H31:J31"/>
    <mergeCell ref="I32:J32"/>
    <mergeCell ref="B15:C15"/>
    <mergeCell ref="I16:J16"/>
    <mergeCell ref="B18:C18"/>
    <mergeCell ref="I18:J18"/>
    <mergeCell ref="H22:J22"/>
    <mergeCell ref="I23:J23"/>
    <mergeCell ref="A7:C7"/>
    <mergeCell ref="H7:J7"/>
    <mergeCell ref="A8:C8"/>
    <mergeCell ref="H8:J8"/>
    <mergeCell ref="B9:C9"/>
    <mergeCell ref="I9:J9"/>
    <mergeCell ref="H5:H6"/>
    <mergeCell ref="I5:I6"/>
    <mergeCell ref="J5:J6"/>
    <mergeCell ref="K5:K6"/>
    <mergeCell ref="L5:L6"/>
    <mergeCell ref="M5:N5"/>
    <mergeCell ref="A1:N1"/>
    <mergeCell ref="M2:N3"/>
    <mergeCell ref="A4:G4"/>
    <mergeCell ref="H4:N4"/>
    <mergeCell ref="A5:A6"/>
    <mergeCell ref="B5:B6"/>
    <mergeCell ref="C5:C6"/>
    <mergeCell ref="D5:D6"/>
    <mergeCell ref="E5:E6"/>
    <mergeCell ref="F5:G5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김진숙</dc:creator>
  <cp:lastModifiedBy>김진숙</cp:lastModifiedBy>
  <dcterms:created xsi:type="dcterms:W3CDTF">2022-03-25T00:27:40Z</dcterms:created>
  <dcterms:modified xsi:type="dcterms:W3CDTF">2022-03-25T00:28:42Z</dcterms:modified>
</cp:coreProperties>
</file>