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김진숙\Desktop\"/>
    </mc:Choice>
  </mc:AlternateContent>
  <bookViews>
    <workbookView xWindow="0" yWindow="0" windowWidth="16695" windowHeight="438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5" i="1" l="1"/>
  <c r="K35" i="1"/>
  <c r="M35" i="1" s="1"/>
  <c r="N35" i="1" s="1"/>
  <c r="L34" i="1"/>
  <c r="K34" i="1"/>
  <c r="M34" i="1" s="1"/>
  <c r="N34" i="1" s="1"/>
  <c r="L33" i="1"/>
  <c r="K33" i="1"/>
  <c r="M33" i="1" s="1"/>
  <c r="N33" i="1" s="1"/>
  <c r="L32" i="1"/>
  <c r="K32" i="1"/>
  <c r="M32" i="1" s="1"/>
  <c r="N32" i="1" s="1"/>
  <c r="L31" i="1"/>
  <c r="K31" i="1"/>
  <c r="M31" i="1" s="1"/>
  <c r="N31" i="1" s="1"/>
  <c r="L30" i="1"/>
  <c r="K30" i="1"/>
  <c r="M30" i="1" s="1"/>
  <c r="N30" i="1" s="1"/>
  <c r="L29" i="1"/>
  <c r="M29" i="1" s="1"/>
  <c r="M28" i="1" s="1"/>
  <c r="K29" i="1"/>
  <c r="K28" i="1"/>
  <c r="K27" i="1" s="1"/>
  <c r="L26" i="1"/>
  <c r="M26" i="1" s="1"/>
  <c r="N26" i="1" s="1"/>
  <c r="K26" i="1"/>
  <c r="L25" i="1"/>
  <c r="M25" i="1" s="1"/>
  <c r="N25" i="1" s="1"/>
  <c r="K25" i="1"/>
  <c r="L24" i="1"/>
  <c r="M24" i="1" s="1"/>
  <c r="N24" i="1" s="1"/>
  <c r="K24" i="1"/>
  <c r="L23" i="1"/>
  <c r="M23" i="1" s="1"/>
  <c r="K23" i="1"/>
  <c r="L22" i="1"/>
  <c r="K22" i="1"/>
  <c r="L21" i="1"/>
  <c r="M21" i="1" s="1"/>
  <c r="N21" i="1" s="1"/>
  <c r="K21" i="1"/>
  <c r="L20" i="1"/>
  <c r="M20" i="1" s="1"/>
  <c r="N20" i="1" s="1"/>
  <c r="K20" i="1"/>
  <c r="E20" i="1"/>
  <c r="D20" i="1"/>
  <c r="F20" i="1" s="1"/>
  <c r="L19" i="1"/>
  <c r="K19" i="1"/>
  <c r="M19" i="1" s="1"/>
  <c r="N19" i="1" s="1"/>
  <c r="E19" i="1"/>
  <c r="D19" i="1"/>
  <c r="F19" i="1" s="1"/>
  <c r="G19" i="1" s="1"/>
  <c r="L18" i="1"/>
  <c r="K18" i="1"/>
  <c r="M18" i="1" s="1"/>
  <c r="N18" i="1" s="1"/>
  <c r="E18" i="1"/>
  <c r="D18" i="1"/>
  <c r="F18" i="1" s="1"/>
  <c r="G18" i="1" s="1"/>
  <c r="K17" i="1"/>
  <c r="E17" i="1"/>
  <c r="D17" i="1"/>
  <c r="F17" i="1" s="1"/>
  <c r="G17" i="1" s="1"/>
  <c r="L16" i="1"/>
  <c r="K16" i="1"/>
  <c r="M16" i="1" s="1"/>
  <c r="N16" i="1" s="1"/>
  <c r="E16" i="1"/>
  <c r="D16" i="1"/>
  <c r="F16" i="1" s="1"/>
  <c r="G16" i="1" s="1"/>
  <c r="L15" i="1"/>
  <c r="K15" i="1"/>
  <c r="M15" i="1" s="1"/>
  <c r="N15" i="1" s="1"/>
  <c r="E15" i="1"/>
  <c r="D15" i="1"/>
  <c r="F15" i="1" s="1"/>
  <c r="G15" i="1" s="1"/>
  <c r="L14" i="1"/>
  <c r="K14" i="1"/>
  <c r="M14" i="1" s="1"/>
  <c r="N14" i="1" s="1"/>
  <c r="E14" i="1"/>
  <c r="D14" i="1"/>
  <c r="F14" i="1" s="1"/>
  <c r="G14" i="1" s="1"/>
  <c r="L13" i="1"/>
  <c r="K13" i="1"/>
  <c r="M13" i="1" s="1"/>
  <c r="N13" i="1" s="1"/>
  <c r="E13" i="1"/>
  <c r="D13" i="1"/>
  <c r="D9" i="1" s="1"/>
  <c r="D8" i="1" s="1"/>
  <c r="D7" i="1" s="1"/>
  <c r="L12" i="1"/>
  <c r="K12" i="1"/>
  <c r="K9" i="1" s="1"/>
  <c r="K8" i="1" s="1"/>
  <c r="K7" i="1" s="1"/>
  <c r="E12" i="1"/>
  <c r="F12" i="1" s="1"/>
  <c r="D12" i="1"/>
  <c r="L11" i="1"/>
  <c r="M11" i="1" s="1"/>
  <c r="N11" i="1" s="1"/>
  <c r="K11" i="1"/>
  <c r="E11" i="1"/>
  <c r="F11" i="1" s="1"/>
  <c r="G11" i="1" s="1"/>
  <c r="D11" i="1"/>
  <c r="L10" i="1"/>
  <c r="M10" i="1" s="1"/>
  <c r="N10" i="1" s="1"/>
  <c r="K10" i="1"/>
  <c r="E10" i="1"/>
  <c r="F10" i="1" s="1"/>
  <c r="G10" i="1" s="1"/>
  <c r="D10" i="1"/>
  <c r="L9" i="1"/>
  <c r="M9" i="1" s="1"/>
  <c r="N9" i="1" s="1"/>
  <c r="E9" i="1"/>
  <c r="F9" i="1" s="1"/>
  <c r="G9" i="1" s="1"/>
  <c r="E8" i="1"/>
  <c r="F8" i="1" s="1"/>
  <c r="G8" i="1" s="1"/>
  <c r="E7" i="1"/>
  <c r="F7" i="1" s="1"/>
  <c r="G7" i="1" s="1"/>
  <c r="M22" i="1" l="1"/>
  <c r="N22" i="1" s="1"/>
  <c r="N23" i="1"/>
  <c r="M12" i="1"/>
  <c r="N12" i="1" s="1"/>
  <c r="F13" i="1"/>
  <c r="G13" i="1" s="1"/>
  <c r="L17" i="1"/>
  <c r="L28" i="1"/>
  <c r="L27" i="1" s="1"/>
  <c r="M27" i="1" s="1"/>
  <c r="M17" i="1" l="1"/>
  <c r="N17" i="1" s="1"/>
  <c r="L8" i="1"/>
  <c r="M8" i="1" l="1"/>
  <c r="N8" i="1" s="1"/>
  <c r="L7" i="1"/>
  <c r="M7" i="1" s="1"/>
  <c r="N7" i="1" s="1"/>
</calcChain>
</file>

<file path=xl/sharedStrings.xml><?xml version="1.0" encoding="utf-8"?>
<sst xmlns="http://schemas.openxmlformats.org/spreadsheetml/2006/main" count="63" uniqueCount="52">
  <si>
    <t>2020년도 세입·세출 결산</t>
  </si>
  <si>
    <t>(단위:천원)</t>
  </si>
  <si>
    <t>세                                        입</t>
  </si>
  <si>
    <t>세                      출</t>
  </si>
  <si>
    <t>관</t>
  </si>
  <si>
    <t>항</t>
  </si>
  <si>
    <t>목</t>
  </si>
  <si>
    <t>2020(A)</t>
  </si>
  <si>
    <t>2020(B)</t>
  </si>
  <si>
    <t>증   감(B)-(A)</t>
  </si>
  <si>
    <t>금   액</t>
  </si>
  <si>
    <t>비 율</t>
  </si>
  <si>
    <t>총계</t>
  </si>
  <si>
    <t>총계</t>
    <phoneticPr fontId="10" type="noConversion"/>
  </si>
  <si>
    <t>사업수입(01)</t>
  </si>
  <si>
    <t>사무비(01)</t>
    <phoneticPr fontId="10" type="noConversion"/>
  </si>
  <si>
    <t>사업수입(11)</t>
  </si>
  <si>
    <t>인건비(11)</t>
    <phoneticPr fontId="10" type="noConversion"/>
  </si>
  <si>
    <t>정부지원금</t>
    <phoneticPr fontId="10" type="noConversion"/>
  </si>
  <si>
    <t>급여</t>
    <phoneticPr fontId="10" type="noConversion"/>
  </si>
  <si>
    <t>가산수당</t>
    <phoneticPr fontId="10" type="noConversion"/>
  </si>
  <si>
    <t>교통비</t>
    <phoneticPr fontId="10" type="noConversion"/>
  </si>
  <si>
    <t>일자리안정자금</t>
    <phoneticPr fontId="10" type="noConversion"/>
  </si>
  <si>
    <t>퇴직적립금</t>
    <phoneticPr fontId="10" type="noConversion"/>
  </si>
  <si>
    <t>사대보험</t>
    <phoneticPr fontId="10" type="noConversion"/>
  </si>
  <si>
    <t>이월금(07)</t>
    <phoneticPr fontId="10" type="noConversion"/>
  </si>
  <si>
    <t>복리후생</t>
    <phoneticPr fontId="10" type="noConversion"/>
  </si>
  <si>
    <t>이월금(71)</t>
    <phoneticPr fontId="10" type="noConversion"/>
  </si>
  <si>
    <t>업무추진비(12)</t>
    <phoneticPr fontId="10" type="noConversion"/>
  </si>
  <si>
    <t>전년도이월금</t>
    <phoneticPr fontId="10" type="noConversion"/>
  </si>
  <si>
    <t>회의비</t>
    <phoneticPr fontId="10" type="noConversion"/>
  </si>
  <si>
    <t>잡수입(08)</t>
    <phoneticPr fontId="10" type="noConversion"/>
  </si>
  <si>
    <t>운영비(13)</t>
    <phoneticPr fontId="10" type="noConversion"/>
  </si>
  <si>
    <t>잡수입(81)</t>
    <phoneticPr fontId="10" type="noConversion"/>
  </si>
  <si>
    <t>제세공과금</t>
    <phoneticPr fontId="10" type="noConversion"/>
  </si>
  <si>
    <t>예금이자수입</t>
    <phoneticPr fontId="10" type="noConversion"/>
  </si>
  <si>
    <t>차량비</t>
    <phoneticPr fontId="10" type="noConversion"/>
  </si>
  <si>
    <t>기타잡수입</t>
    <phoneticPr fontId="10" type="noConversion"/>
  </si>
  <si>
    <t>여비</t>
    <phoneticPr fontId="10" type="noConversion"/>
  </si>
  <si>
    <t>재산조성비(02)</t>
    <phoneticPr fontId="10" type="noConversion"/>
  </si>
  <si>
    <t>시설비(21)</t>
    <phoneticPr fontId="10" type="noConversion"/>
  </si>
  <si>
    <t>자산취득비</t>
    <phoneticPr fontId="10" type="noConversion"/>
  </si>
  <si>
    <t>사업비(03)</t>
    <phoneticPr fontId="10" type="noConversion"/>
  </si>
  <si>
    <t>사업비(31)</t>
    <phoneticPr fontId="10" type="noConversion"/>
  </si>
  <si>
    <t>활동지원사업비</t>
    <phoneticPr fontId="10" type="noConversion"/>
  </si>
  <si>
    <t>예비비(07)</t>
    <phoneticPr fontId="10" type="noConversion"/>
  </si>
  <si>
    <t>예비비(71)</t>
    <phoneticPr fontId="10" type="noConversion"/>
  </si>
  <si>
    <t>예비비</t>
    <phoneticPr fontId="10" type="noConversion"/>
  </si>
  <si>
    <t>전출금</t>
    <phoneticPr fontId="10" type="noConversion"/>
  </si>
  <si>
    <t>전출금</t>
    <phoneticPr fontId="10" type="noConversion"/>
  </si>
  <si>
    <t>차기이월금</t>
    <phoneticPr fontId="10" type="noConversion"/>
  </si>
  <si>
    <t>차기이월금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</si>
</sst>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2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Border="1" applyAlignment="1">
      <alignment horizontal="right"/>
    </xf>
    <xf numFmtId="0" fontId="4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8" fillId="0" borderId="0" xfId="2" applyFo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42" fontId="6" fillId="0" borderId="4" xfId="3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42" fontId="6" fillId="0" borderId="8" xfId="3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distributed" vertical="center"/>
    </xf>
    <xf numFmtId="0" fontId="9" fillId="0" borderId="13" xfId="1" applyFont="1" applyBorder="1" applyAlignment="1">
      <alignment horizontal="distributed" vertical="center"/>
    </xf>
    <xf numFmtId="176" fontId="9" fillId="0" borderId="13" xfId="1" applyNumberFormat="1" applyFont="1" applyBorder="1">
      <alignment vertical="center"/>
    </xf>
    <xf numFmtId="177" fontId="9" fillId="0" borderId="14" xfId="1" applyNumberFormat="1" applyFont="1" applyBorder="1">
      <alignment vertical="center"/>
    </xf>
    <xf numFmtId="177" fontId="9" fillId="0" borderId="6" xfId="1" applyNumberFormat="1" applyFont="1" applyBorder="1">
      <alignment vertical="center"/>
    </xf>
    <xf numFmtId="0" fontId="6" fillId="0" borderId="15" xfId="1" applyFont="1" applyBorder="1" applyAlignment="1">
      <alignment horizontal="left" vertical="center"/>
    </xf>
    <xf numFmtId="0" fontId="6" fillId="0" borderId="16" xfId="1" applyFont="1" applyBorder="1" applyAlignment="1">
      <alignment horizontal="left" vertical="center"/>
    </xf>
    <xf numFmtId="0" fontId="6" fillId="0" borderId="17" xfId="1" applyFont="1" applyBorder="1" applyAlignment="1">
      <alignment horizontal="left" vertical="center"/>
    </xf>
    <xf numFmtId="176" fontId="6" fillId="0" borderId="5" xfId="1" applyNumberFormat="1" applyFont="1" applyBorder="1">
      <alignment vertical="center"/>
    </xf>
    <xf numFmtId="177" fontId="6" fillId="0" borderId="6" xfId="1" applyNumberFormat="1" applyFont="1" applyBorder="1">
      <alignment vertical="center"/>
    </xf>
    <xf numFmtId="0" fontId="6" fillId="0" borderId="4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6" fillId="0" borderId="18" xfId="1" applyFont="1" applyBorder="1" applyAlignment="1">
      <alignment vertical="center" textRotation="255" shrinkToFit="1"/>
    </xf>
    <xf numFmtId="0" fontId="6" fillId="0" borderId="19" xfId="1" applyFont="1" applyBorder="1" applyAlignment="1">
      <alignment horizontal="left" vertical="center" wrapText="1"/>
    </xf>
    <xf numFmtId="0" fontId="6" fillId="0" borderId="17" xfId="1" applyFont="1" applyBorder="1" applyAlignment="1">
      <alignment horizontal="left" vertical="center" wrapText="1"/>
    </xf>
    <xf numFmtId="0" fontId="6" fillId="0" borderId="20" xfId="1" applyFont="1" applyBorder="1" applyAlignment="1">
      <alignment vertical="center" textRotation="255" shrinkToFit="1"/>
    </xf>
    <xf numFmtId="0" fontId="6" fillId="0" borderId="7" xfId="1" applyFont="1" applyBorder="1" applyAlignment="1">
      <alignment vertical="center" wrapText="1"/>
    </xf>
    <xf numFmtId="41" fontId="6" fillId="0" borderId="5" xfId="1" applyNumberFormat="1" applyFont="1" applyBorder="1" applyAlignment="1">
      <alignment vertical="center" shrinkToFit="1"/>
    </xf>
    <xf numFmtId="0" fontId="6" fillId="0" borderId="7" xfId="1" applyFont="1" applyBorder="1" applyAlignment="1">
      <alignment vertical="center"/>
    </xf>
    <xf numFmtId="0" fontId="8" fillId="0" borderId="21" xfId="2" applyFont="1" applyBorder="1">
      <alignment vertical="center"/>
    </xf>
    <xf numFmtId="0" fontId="6" fillId="0" borderId="22" xfId="1" applyFont="1" applyBorder="1" applyAlignment="1">
      <alignment vertical="center" wrapText="1"/>
    </xf>
    <xf numFmtId="0" fontId="6" fillId="0" borderId="22" xfId="1" applyFont="1" applyBorder="1" applyAlignment="1">
      <alignment vertical="center"/>
    </xf>
    <xf numFmtId="0" fontId="6" fillId="0" borderId="23" xfId="1" applyFont="1" applyBorder="1" applyAlignment="1">
      <alignment vertical="center"/>
    </xf>
    <xf numFmtId="0" fontId="6" fillId="0" borderId="24" xfId="1" applyFont="1" applyBorder="1" applyAlignment="1">
      <alignment horizontal="left" vertical="center" wrapText="1"/>
    </xf>
    <xf numFmtId="41" fontId="6" fillId="0" borderId="5" xfId="1" applyNumberFormat="1" applyFont="1" applyBorder="1">
      <alignment vertical="center"/>
    </xf>
    <xf numFmtId="0" fontId="6" fillId="0" borderId="21" xfId="1" applyFont="1" applyBorder="1" applyAlignment="1">
      <alignment vertical="center" textRotation="255" shrinkToFit="1"/>
    </xf>
    <xf numFmtId="0" fontId="6" fillId="0" borderId="5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/>
    </xf>
    <xf numFmtId="41" fontId="6" fillId="0" borderId="17" xfId="1" applyNumberFormat="1" applyFont="1" applyBorder="1">
      <alignment vertical="center"/>
    </xf>
    <xf numFmtId="0" fontId="6" fillId="0" borderId="25" xfId="1" applyFont="1" applyBorder="1" applyAlignment="1">
      <alignment vertical="center" textRotation="255" shrinkToFit="1"/>
    </xf>
    <xf numFmtId="0" fontId="11" fillId="0" borderId="26" xfId="1" applyFont="1" applyBorder="1" applyAlignment="1">
      <alignment horizontal="center" vertical="center"/>
    </xf>
    <xf numFmtId="41" fontId="6" fillId="0" borderId="27" xfId="1" applyNumberFormat="1" applyFont="1" applyBorder="1">
      <alignment vertical="center"/>
    </xf>
    <xf numFmtId="176" fontId="6" fillId="0" borderId="28" xfId="1" applyNumberFormat="1" applyFont="1" applyBorder="1">
      <alignment vertical="center"/>
    </xf>
    <xf numFmtId="177" fontId="6" fillId="0" borderId="29" xfId="1" applyNumberFormat="1" applyFont="1" applyBorder="1">
      <alignment vertical="center"/>
    </xf>
    <xf numFmtId="0" fontId="7" fillId="0" borderId="0" xfId="2">
      <alignment vertical="center"/>
    </xf>
    <xf numFmtId="0" fontId="6" fillId="0" borderId="19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6" fillId="0" borderId="18" xfId="1" applyFont="1" applyBorder="1" applyAlignment="1">
      <alignment horizontal="center" vertical="center" textRotation="255" shrinkToFit="1"/>
    </xf>
    <xf numFmtId="0" fontId="6" fillId="0" borderId="20" xfId="1" applyFont="1" applyBorder="1" applyAlignment="1">
      <alignment horizontal="center" vertical="center" textRotation="255" shrinkToFit="1"/>
    </xf>
    <xf numFmtId="0" fontId="6" fillId="0" borderId="5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0" fontId="7" fillId="0" borderId="0" xfId="2" applyFont="1">
      <alignment vertical="center"/>
    </xf>
    <xf numFmtId="0" fontId="6" fillId="0" borderId="0" xfId="2" applyFont="1" applyBorder="1" applyAlignment="1">
      <alignment vertical="center"/>
    </xf>
    <xf numFmtId="0" fontId="6" fillId="0" borderId="0" xfId="2" applyFont="1">
      <alignment vertical="center"/>
    </xf>
    <xf numFmtId="0" fontId="6" fillId="0" borderId="18" xfId="1" applyFont="1" applyBorder="1" applyAlignment="1">
      <alignment vertical="center"/>
    </xf>
    <xf numFmtId="0" fontId="6" fillId="0" borderId="0" xfId="2" applyFont="1" applyBorder="1">
      <alignment vertical="center"/>
    </xf>
    <xf numFmtId="0" fontId="6" fillId="0" borderId="25" xfId="1" applyFont="1" applyBorder="1" applyAlignment="1">
      <alignment vertical="center"/>
    </xf>
    <xf numFmtId="0" fontId="6" fillId="0" borderId="28" xfId="1" applyFont="1" applyBorder="1" applyAlignment="1">
      <alignment vertical="center"/>
    </xf>
    <xf numFmtId="41" fontId="6" fillId="0" borderId="28" xfId="1" applyNumberFormat="1" applyFont="1" applyBorder="1" applyAlignment="1">
      <alignment horizontal="left" vertical="center" shrinkToFit="1"/>
    </xf>
  </cellXfs>
  <cellStyles count="4">
    <cellStyle name="통화 [0] 2" xfId="3"/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4.%202022&#45380;%20&#50629;&#47924;&#51088;&#47308;\1.%20&#50629;&#47924;&#51088;&#47308;\2.%20&#44592;&#54925;&#51648;&#50669;&#50672;&#44228;&#54016;\100.&#54856;&#54168;&#51060;&#51648;%20&#51088;&#47308;&#49892;%20&#46321;&#47197;&#51088;&#47308;\2.%2021&#45380;%20&#51088;&#47308;\2.%202020&#45380;%20&#49464;&#51077;.&#49464;&#52636;%20&#44208;&#49328;&#49436;_21&#45380;%203&#50900;%20&#44277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세입"/>
      <sheetName val="세출"/>
    </sheetNames>
    <sheetDataSet>
      <sheetData sheetId="0"/>
      <sheetData sheetId="1"/>
      <sheetData sheetId="2">
        <row r="7">
          <cell r="D7">
            <v>719049.84</v>
          </cell>
          <cell r="E7">
            <v>725489.4</v>
          </cell>
        </row>
        <row r="8">
          <cell r="D8">
            <v>5698.8</v>
          </cell>
          <cell r="E8">
            <v>5707.2</v>
          </cell>
        </row>
        <row r="9">
          <cell r="D9">
            <v>25733.88</v>
          </cell>
          <cell r="E9">
            <v>26802.743999999999</v>
          </cell>
        </row>
        <row r="10">
          <cell r="D10">
            <v>28095.96</v>
          </cell>
          <cell r="E10">
            <v>31380</v>
          </cell>
        </row>
        <row r="11">
          <cell r="D11">
            <v>90130.216</v>
          </cell>
          <cell r="E11">
            <v>90130.216</v>
          </cell>
        </row>
        <row r="16">
          <cell r="D16">
            <v>92.566999999999993</v>
          </cell>
          <cell r="E16">
            <v>103.24</v>
          </cell>
        </row>
        <row r="17">
          <cell r="D17">
            <v>4505.7719999999999</v>
          </cell>
          <cell r="E17">
            <v>4505.8180000000002</v>
          </cell>
        </row>
      </sheetData>
      <sheetData sheetId="3">
        <row r="8">
          <cell r="D8">
            <v>599900.4</v>
          </cell>
          <cell r="E8">
            <v>604037.57999999996</v>
          </cell>
        </row>
        <row r="10">
          <cell r="D10">
            <v>30864</v>
          </cell>
          <cell r="E10">
            <v>31380</v>
          </cell>
        </row>
        <row r="12">
          <cell r="D12">
            <v>49991.7</v>
          </cell>
          <cell r="E12">
            <v>50213.69</v>
          </cell>
        </row>
        <row r="14">
          <cell r="D14">
            <v>37077.546320000009</v>
          </cell>
          <cell r="E14">
            <v>37802.436000000002</v>
          </cell>
        </row>
        <row r="23">
          <cell r="D23">
            <v>3660</v>
          </cell>
          <cell r="E23">
            <v>3660</v>
          </cell>
        </row>
        <row r="28">
          <cell r="D28">
            <v>848</v>
          </cell>
          <cell r="E28">
            <v>1109</v>
          </cell>
        </row>
        <row r="31">
          <cell r="D31">
            <v>5159.7529999999997</v>
          </cell>
          <cell r="E31">
            <v>5452.8379999999997</v>
          </cell>
        </row>
        <row r="39">
          <cell r="D39">
            <v>309.07</v>
          </cell>
          <cell r="E39">
            <v>309.07</v>
          </cell>
        </row>
        <row r="42">
          <cell r="D42">
            <v>104.6</v>
          </cell>
          <cell r="E42">
            <v>56.6</v>
          </cell>
        </row>
        <row r="45">
          <cell r="D45">
            <v>4950</v>
          </cell>
          <cell r="E45">
            <v>4950</v>
          </cell>
        </row>
        <row r="47">
          <cell r="E47">
            <v>4881.5599999999995</v>
          </cell>
        </row>
        <row r="49">
          <cell r="D49">
            <v>4671.5599999999995</v>
          </cell>
        </row>
        <row r="57">
          <cell r="E57">
            <v>0</v>
          </cell>
        </row>
        <row r="60">
          <cell r="E60">
            <v>35000</v>
          </cell>
        </row>
        <row r="62">
          <cell r="D62">
            <v>35000</v>
          </cell>
        </row>
        <row r="65">
          <cell r="E65">
            <v>105265.66499999999</v>
          </cell>
        </row>
        <row r="67">
          <cell r="D67">
            <v>100770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S15" sqref="S15"/>
    </sheetView>
  </sheetViews>
  <sheetFormatPr defaultRowHeight="16.5" x14ac:dyDescent="0.3"/>
  <sheetData>
    <row r="1" spans="1:14" ht="31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25" x14ac:dyDescent="0.3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4" t="s">
        <v>1</v>
      </c>
      <c r="N2" s="4"/>
    </row>
    <row r="3" spans="1:14" ht="21" thickBot="1" x14ac:dyDescent="0.35">
      <c r="A3" s="5"/>
      <c r="B3" s="5"/>
      <c r="C3" s="5"/>
      <c r="D3" s="6"/>
      <c r="E3" s="6"/>
      <c r="F3" s="7"/>
      <c r="G3" s="7"/>
      <c r="H3" s="6"/>
      <c r="I3" s="8"/>
      <c r="J3" s="8"/>
      <c r="K3" s="8"/>
      <c r="L3" s="8"/>
      <c r="M3" s="4"/>
      <c r="N3" s="4"/>
    </row>
    <row r="4" spans="1:14" x14ac:dyDescent="0.3">
      <c r="A4" s="9" t="s">
        <v>2</v>
      </c>
      <c r="B4" s="10"/>
      <c r="C4" s="10"/>
      <c r="D4" s="10"/>
      <c r="E4" s="10"/>
      <c r="F4" s="10"/>
      <c r="G4" s="11"/>
      <c r="H4" s="9" t="s">
        <v>3</v>
      </c>
      <c r="I4" s="10"/>
      <c r="J4" s="10"/>
      <c r="K4" s="10"/>
      <c r="L4" s="10"/>
      <c r="M4" s="10"/>
      <c r="N4" s="11"/>
    </row>
    <row r="5" spans="1:14" x14ac:dyDescent="0.3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5"/>
      <c r="H5" s="12" t="s">
        <v>4</v>
      </c>
      <c r="I5" s="13" t="s">
        <v>5</v>
      </c>
      <c r="J5" s="13" t="s">
        <v>6</v>
      </c>
      <c r="K5" s="16" t="s">
        <v>7</v>
      </c>
      <c r="L5" s="16" t="s">
        <v>8</v>
      </c>
      <c r="M5" s="14" t="s">
        <v>9</v>
      </c>
      <c r="N5" s="15"/>
    </row>
    <row r="6" spans="1:14" ht="17.25" thickBot="1" x14ac:dyDescent="0.35">
      <c r="A6" s="17"/>
      <c r="B6" s="18"/>
      <c r="C6" s="18"/>
      <c r="D6" s="18"/>
      <c r="E6" s="18"/>
      <c r="F6" s="19" t="s">
        <v>10</v>
      </c>
      <c r="G6" s="20" t="s">
        <v>11</v>
      </c>
      <c r="H6" s="17"/>
      <c r="I6" s="18"/>
      <c r="J6" s="18"/>
      <c r="K6" s="21"/>
      <c r="L6" s="21"/>
      <c r="M6" s="19" t="s">
        <v>10</v>
      </c>
      <c r="N6" s="20" t="s">
        <v>11</v>
      </c>
    </row>
    <row r="7" spans="1:14" ht="17.25" thickTop="1" x14ac:dyDescent="0.3">
      <c r="A7" s="22" t="s">
        <v>12</v>
      </c>
      <c r="B7" s="23"/>
      <c r="C7" s="23"/>
      <c r="D7" s="24">
        <f>SUM(D8,D14,D17)</f>
        <v>873307.03500000003</v>
      </c>
      <c r="E7" s="24">
        <f>E8+E14+E17</f>
        <v>884118.6179999999</v>
      </c>
      <c r="F7" s="24">
        <f>E7-D7</f>
        <v>10811.582999999868</v>
      </c>
      <c r="G7" s="25">
        <f t="shared" ref="G7:G16" si="0">F7/D7*100</f>
        <v>1.238004798621583</v>
      </c>
      <c r="H7" s="22" t="s">
        <v>13</v>
      </c>
      <c r="I7" s="23"/>
      <c r="J7" s="23"/>
      <c r="K7" s="24">
        <f>K8+K24+K27+K33+K30+1+K21-1</f>
        <v>873306.62931999995</v>
      </c>
      <c r="L7" s="24">
        <f>L8+L24+L27+L33+L30+L21+1</f>
        <v>884119.43900000013</v>
      </c>
      <c r="M7" s="24">
        <f>L7-K7-1</f>
        <v>10811.80968000018</v>
      </c>
      <c r="N7" s="26">
        <f t="shared" ref="N7:N35" si="1">M7/K7*100</f>
        <v>1.2380313302349251</v>
      </c>
    </row>
    <row r="8" spans="1:14" x14ac:dyDescent="0.3">
      <c r="A8" s="27" t="s">
        <v>14</v>
      </c>
      <c r="B8" s="28"/>
      <c r="C8" s="29"/>
      <c r="D8" s="30">
        <f>SUM(D9)</f>
        <v>778578.48</v>
      </c>
      <c r="E8" s="30">
        <f>E9</f>
        <v>789379.34399999992</v>
      </c>
      <c r="F8" s="30">
        <f t="shared" ref="F8:F16" si="2">E8-D8</f>
        <v>10800.863999999943</v>
      </c>
      <c r="G8" s="31">
        <f t="shared" si="0"/>
        <v>1.3872543715824182</v>
      </c>
      <c r="H8" s="32" t="s">
        <v>15</v>
      </c>
      <c r="I8" s="33"/>
      <c r="J8" s="33"/>
      <c r="K8" s="30">
        <f>K9+K17+K15</f>
        <v>727915.06931999989</v>
      </c>
      <c r="L8" s="30">
        <f>L9+L17+L15</f>
        <v>734021.21400000004</v>
      </c>
      <c r="M8" s="30">
        <f>L8-K8</f>
        <v>6106.1446800001431</v>
      </c>
      <c r="N8" s="31">
        <f t="shared" si="1"/>
        <v>0.83885400060536608</v>
      </c>
    </row>
    <row r="9" spans="1:14" x14ac:dyDescent="0.3">
      <c r="A9" s="34"/>
      <c r="B9" s="35" t="s">
        <v>16</v>
      </c>
      <c r="C9" s="36"/>
      <c r="D9" s="30">
        <f>SUM(D10:D13)</f>
        <v>778578.48</v>
      </c>
      <c r="E9" s="30">
        <f>SUM(E10:E13)</f>
        <v>789379.34399999992</v>
      </c>
      <c r="F9" s="30">
        <f t="shared" si="2"/>
        <v>10800.863999999943</v>
      </c>
      <c r="G9" s="31">
        <f t="shared" si="0"/>
        <v>1.3872543715824182</v>
      </c>
      <c r="H9" s="34"/>
      <c r="I9" s="33" t="s">
        <v>17</v>
      </c>
      <c r="J9" s="33"/>
      <c r="K9" s="30">
        <f>SUM(K10:K14)</f>
        <v>721493.64631999994</v>
      </c>
      <c r="L9" s="30">
        <f>SUM(L10:L14)</f>
        <v>727093.70600000001</v>
      </c>
      <c r="M9" s="30">
        <f t="shared" ref="M9:M21" si="3">L9-K9</f>
        <v>5600.059680000064</v>
      </c>
      <c r="N9" s="31">
        <f t="shared" si="1"/>
        <v>0.77617588298432516</v>
      </c>
    </row>
    <row r="10" spans="1:14" x14ac:dyDescent="0.3">
      <c r="A10" s="37"/>
      <c r="B10" s="38"/>
      <c r="C10" s="39" t="s">
        <v>18</v>
      </c>
      <c r="D10" s="30">
        <f>[1]세입!D7</f>
        <v>719049.84</v>
      </c>
      <c r="E10" s="30">
        <f>[1]세입!E7</f>
        <v>725489.4</v>
      </c>
      <c r="F10" s="30">
        <f t="shared" si="2"/>
        <v>6439.5600000000559</v>
      </c>
      <c r="G10" s="31">
        <f t="shared" si="0"/>
        <v>0.89556518085033665</v>
      </c>
      <c r="H10" s="37"/>
      <c r="I10" s="40"/>
      <c r="J10" s="39" t="s">
        <v>19</v>
      </c>
      <c r="K10" s="30">
        <f>[1]세출!D8</f>
        <v>599900.4</v>
      </c>
      <c r="L10" s="30">
        <f>[1]세출!E8</f>
        <v>604037.57999999996</v>
      </c>
      <c r="M10" s="30">
        <f t="shared" si="3"/>
        <v>4137.1799999999348</v>
      </c>
      <c r="N10" s="31">
        <f t="shared" si="1"/>
        <v>0.68964448098383235</v>
      </c>
    </row>
    <row r="11" spans="1:14" x14ac:dyDescent="0.3">
      <c r="A11" s="41"/>
      <c r="B11" s="42"/>
      <c r="C11" s="39" t="s">
        <v>20</v>
      </c>
      <c r="D11" s="30">
        <f>[1]세입!D8</f>
        <v>5698.8</v>
      </c>
      <c r="E11" s="30">
        <f>[1]세입!E8</f>
        <v>5707.2</v>
      </c>
      <c r="F11" s="30">
        <f t="shared" si="2"/>
        <v>8.3999999999996362</v>
      </c>
      <c r="G11" s="31">
        <f t="shared" si="0"/>
        <v>0.14739945251631284</v>
      </c>
      <c r="H11" s="37"/>
      <c r="I11" s="43"/>
      <c r="J11" s="39" t="s">
        <v>21</v>
      </c>
      <c r="K11" s="30">
        <f>[1]세출!D10</f>
        <v>30864</v>
      </c>
      <c r="L11" s="30">
        <f>[1]세출!E10</f>
        <v>31380</v>
      </c>
      <c r="M11" s="30">
        <f t="shared" si="3"/>
        <v>516</v>
      </c>
      <c r="N11" s="31">
        <f t="shared" si="1"/>
        <v>1.6718506998444789</v>
      </c>
    </row>
    <row r="12" spans="1:14" x14ac:dyDescent="0.3">
      <c r="A12" s="41"/>
      <c r="B12" s="42"/>
      <c r="C12" s="39" t="s">
        <v>22</v>
      </c>
      <c r="D12" s="30">
        <f>[1]세입!D9</f>
        <v>25733.88</v>
      </c>
      <c r="E12" s="30">
        <f>[1]세입!E9</f>
        <v>26802.743999999999</v>
      </c>
      <c r="F12" s="30">
        <f t="shared" si="2"/>
        <v>1068.8639999999978</v>
      </c>
      <c r="G12" s="31">
        <v>100</v>
      </c>
      <c r="H12" s="37"/>
      <c r="I12" s="43"/>
      <c r="J12" s="39" t="s">
        <v>23</v>
      </c>
      <c r="K12" s="30">
        <f>[1]세출!D12</f>
        <v>49991.7</v>
      </c>
      <c r="L12" s="30">
        <f>[1]세출!E12</f>
        <v>50213.69</v>
      </c>
      <c r="M12" s="30">
        <f t="shared" si="3"/>
        <v>221.99000000000524</v>
      </c>
      <c r="N12" s="31">
        <f t="shared" si="1"/>
        <v>0.44405371291635459</v>
      </c>
    </row>
    <row r="13" spans="1:14" x14ac:dyDescent="0.3">
      <c r="A13" s="41"/>
      <c r="B13" s="42"/>
      <c r="C13" s="39" t="s">
        <v>21</v>
      </c>
      <c r="D13" s="30">
        <f>[1]세입!D10</f>
        <v>28095.96</v>
      </c>
      <c r="E13" s="30">
        <f>[1]세입!E10</f>
        <v>31380</v>
      </c>
      <c r="F13" s="30">
        <f t="shared" si="2"/>
        <v>3284.0400000000009</v>
      </c>
      <c r="G13" s="31">
        <f t="shared" si="0"/>
        <v>11.688655593188491</v>
      </c>
      <c r="H13" s="37"/>
      <c r="I13" s="43"/>
      <c r="J13" s="39" t="s">
        <v>24</v>
      </c>
      <c r="K13" s="30">
        <f>[1]세출!D14</f>
        <v>37077.546320000009</v>
      </c>
      <c r="L13" s="30">
        <f>[1]세출!E14</f>
        <v>37802.436000000002</v>
      </c>
      <c r="M13" s="30">
        <f t="shared" si="3"/>
        <v>724.88967999999295</v>
      </c>
      <c r="N13" s="31">
        <f t="shared" si="1"/>
        <v>1.9550637837352793</v>
      </c>
    </row>
    <row r="14" spans="1:14" x14ac:dyDescent="0.3">
      <c r="A14" s="27" t="s">
        <v>25</v>
      </c>
      <c r="B14" s="28"/>
      <c r="C14" s="29"/>
      <c r="D14" s="30">
        <f>D15</f>
        <v>90130.216</v>
      </c>
      <c r="E14" s="30">
        <f>E15</f>
        <v>90130.216</v>
      </c>
      <c r="F14" s="30">
        <f t="shared" si="2"/>
        <v>0</v>
      </c>
      <c r="G14" s="31">
        <f t="shared" si="0"/>
        <v>0</v>
      </c>
      <c r="H14" s="37"/>
      <c r="I14" s="44"/>
      <c r="J14" s="39" t="s">
        <v>26</v>
      </c>
      <c r="K14" s="30">
        <f>[1]세출!D23</f>
        <v>3660</v>
      </c>
      <c r="L14" s="30">
        <f>[1]세출!E23</f>
        <v>3660</v>
      </c>
      <c r="M14" s="30">
        <f t="shared" si="3"/>
        <v>0</v>
      </c>
      <c r="N14" s="31">
        <f t="shared" si="1"/>
        <v>0</v>
      </c>
    </row>
    <row r="15" spans="1:14" x14ac:dyDescent="0.3">
      <c r="A15" s="34"/>
      <c r="B15" s="35" t="s">
        <v>27</v>
      </c>
      <c r="C15" s="36"/>
      <c r="D15" s="30">
        <f>D16</f>
        <v>90130.216</v>
      </c>
      <c r="E15" s="30">
        <f>E16</f>
        <v>90130.216</v>
      </c>
      <c r="F15" s="30">
        <f t="shared" si="2"/>
        <v>0</v>
      </c>
      <c r="G15" s="31">
        <f t="shared" si="0"/>
        <v>0</v>
      </c>
      <c r="H15" s="37"/>
      <c r="I15" s="35" t="s">
        <v>28</v>
      </c>
      <c r="J15" s="36"/>
      <c r="K15" s="30">
        <f>K16</f>
        <v>848</v>
      </c>
      <c r="L15" s="30">
        <f>L16</f>
        <v>1109</v>
      </c>
      <c r="M15" s="30">
        <f t="shared" si="3"/>
        <v>261</v>
      </c>
      <c r="N15" s="31">
        <f t="shared" si="1"/>
        <v>30.778301886792452</v>
      </c>
    </row>
    <row r="16" spans="1:14" x14ac:dyDescent="0.3">
      <c r="A16" s="37"/>
      <c r="B16" s="45"/>
      <c r="C16" s="46" t="s">
        <v>29</v>
      </c>
      <c r="D16" s="30">
        <f>[1]세입!D11</f>
        <v>90130.216</v>
      </c>
      <c r="E16" s="30">
        <f>[1]세입!E11</f>
        <v>90130.216</v>
      </c>
      <c r="F16" s="30">
        <f t="shared" si="2"/>
        <v>0</v>
      </c>
      <c r="G16" s="31">
        <f t="shared" si="0"/>
        <v>0</v>
      </c>
      <c r="H16" s="47"/>
      <c r="I16" s="40"/>
      <c r="J16" s="48" t="s">
        <v>30</v>
      </c>
      <c r="K16" s="30">
        <f>[1]세출!D28</f>
        <v>848</v>
      </c>
      <c r="L16" s="30">
        <f>[1]세출!E28</f>
        <v>1109</v>
      </c>
      <c r="M16" s="30">
        <f t="shared" si="3"/>
        <v>261</v>
      </c>
      <c r="N16" s="31">
        <f t="shared" si="1"/>
        <v>30.778301886792452</v>
      </c>
    </row>
    <row r="17" spans="1:14" x14ac:dyDescent="0.3">
      <c r="A17" s="27" t="s">
        <v>31</v>
      </c>
      <c r="B17" s="28"/>
      <c r="C17" s="29"/>
      <c r="D17" s="30">
        <f>D18</f>
        <v>4598.3389999999999</v>
      </c>
      <c r="E17" s="30">
        <f>E18</f>
        <v>4609.058</v>
      </c>
      <c r="F17" s="30">
        <f>E17-D17</f>
        <v>10.719000000000051</v>
      </c>
      <c r="G17" s="31">
        <f>F17/D17*100</f>
        <v>0.23310591063425407</v>
      </c>
      <c r="H17" s="37"/>
      <c r="I17" s="35" t="s">
        <v>32</v>
      </c>
      <c r="J17" s="36"/>
      <c r="K17" s="30">
        <f>SUM(K18:K20)</f>
        <v>5573.4229999999998</v>
      </c>
      <c r="L17" s="30">
        <f>SUM(L18:L20)</f>
        <v>5818.5079999999998</v>
      </c>
      <c r="M17" s="30">
        <f t="shared" si="3"/>
        <v>245.08500000000004</v>
      </c>
      <c r="N17" s="31">
        <f t="shared" si="1"/>
        <v>4.3973873865306841</v>
      </c>
    </row>
    <row r="18" spans="1:14" x14ac:dyDescent="0.3">
      <c r="A18" s="34"/>
      <c r="B18" s="35" t="s">
        <v>33</v>
      </c>
      <c r="C18" s="36"/>
      <c r="D18" s="30">
        <f>SUM(D19:D20)</f>
        <v>4598.3389999999999</v>
      </c>
      <c r="E18" s="30">
        <f>SUM(E19:E20)</f>
        <v>4609.058</v>
      </c>
      <c r="F18" s="30">
        <f>E18-D18</f>
        <v>10.719000000000051</v>
      </c>
      <c r="G18" s="31">
        <f>F18/D18*100</f>
        <v>0.23310591063425407</v>
      </c>
      <c r="H18" s="47"/>
      <c r="I18" s="40"/>
      <c r="J18" s="48" t="s">
        <v>34</v>
      </c>
      <c r="K18" s="30">
        <f>[1]세출!D31</f>
        <v>5159.7529999999997</v>
      </c>
      <c r="L18" s="30">
        <f>[1]세출!E31</f>
        <v>5452.8379999999997</v>
      </c>
      <c r="M18" s="30">
        <f t="shared" si="3"/>
        <v>293.08500000000004</v>
      </c>
      <c r="N18" s="31">
        <f t="shared" si="1"/>
        <v>5.6802137621703999</v>
      </c>
    </row>
    <row r="19" spans="1:14" x14ac:dyDescent="0.3">
      <c r="A19" s="37"/>
      <c r="B19" s="49"/>
      <c r="C19" s="50" t="s">
        <v>35</v>
      </c>
      <c r="D19" s="30">
        <f>[1]세입!D16</f>
        <v>92.566999999999993</v>
      </c>
      <c r="E19" s="30">
        <f>[1]세입!E16</f>
        <v>103.24</v>
      </c>
      <c r="F19" s="30">
        <f>E19-D19</f>
        <v>10.673000000000002</v>
      </c>
      <c r="G19" s="31">
        <f>F19/D19*100</f>
        <v>11.530026899435008</v>
      </c>
      <c r="H19" s="47"/>
      <c r="I19" s="43"/>
      <c r="J19" s="48" t="s">
        <v>36</v>
      </c>
      <c r="K19" s="30">
        <f>[1]세출!D39</f>
        <v>309.07</v>
      </c>
      <c r="L19" s="30">
        <f>[1]세출!E39</f>
        <v>309.07</v>
      </c>
      <c r="M19" s="30">
        <f t="shared" si="3"/>
        <v>0</v>
      </c>
      <c r="N19" s="31">
        <f t="shared" si="1"/>
        <v>0</v>
      </c>
    </row>
    <row r="20" spans="1:14" ht="17.25" thickBot="1" x14ac:dyDescent="0.35">
      <c r="A20" s="51"/>
      <c r="B20" s="52"/>
      <c r="C20" s="53" t="s">
        <v>37</v>
      </c>
      <c r="D20" s="54">
        <f>[1]세입!D17</f>
        <v>4505.7719999999999</v>
      </c>
      <c r="E20" s="54">
        <f>[1]세입!E17</f>
        <v>4505.8180000000002</v>
      </c>
      <c r="F20" s="54">
        <f>E20-D20</f>
        <v>4.6000000000276486E-2</v>
      </c>
      <c r="G20" s="55">
        <v>0</v>
      </c>
      <c r="H20" s="47"/>
      <c r="I20" s="44"/>
      <c r="J20" s="48" t="s">
        <v>38</v>
      </c>
      <c r="K20" s="30">
        <f>[1]세출!D42</f>
        <v>104.6</v>
      </c>
      <c r="L20" s="30">
        <f>[1]세출!E42</f>
        <v>56.6</v>
      </c>
      <c r="M20" s="30">
        <f t="shared" si="3"/>
        <v>-47.999999999999993</v>
      </c>
      <c r="N20" s="31">
        <f t="shared" si="1"/>
        <v>-45.88910133843212</v>
      </c>
    </row>
    <row r="21" spans="1:14" x14ac:dyDescent="0.3">
      <c r="A21" s="56"/>
      <c r="B21" s="56"/>
      <c r="C21" s="56"/>
      <c r="D21" s="56"/>
      <c r="E21" s="56"/>
      <c r="F21" s="56"/>
      <c r="G21" s="56"/>
      <c r="H21" s="27" t="s">
        <v>39</v>
      </c>
      <c r="I21" s="28"/>
      <c r="J21" s="29"/>
      <c r="K21" s="30">
        <f>K22</f>
        <v>4950</v>
      </c>
      <c r="L21" s="30">
        <f>L22</f>
        <v>4950</v>
      </c>
      <c r="M21" s="30">
        <f t="shared" si="3"/>
        <v>0</v>
      </c>
      <c r="N21" s="31">
        <f t="shared" si="1"/>
        <v>0</v>
      </c>
    </row>
    <row r="22" spans="1:14" x14ac:dyDescent="0.3">
      <c r="A22" s="56"/>
      <c r="B22" s="56"/>
      <c r="C22" s="56"/>
      <c r="D22" s="56"/>
      <c r="E22" s="56"/>
      <c r="F22" s="56"/>
      <c r="G22" s="56"/>
      <c r="H22" s="34"/>
      <c r="I22" s="57" t="s">
        <v>40</v>
      </c>
      <c r="J22" s="29"/>
      <c r="K22" s="30">
        <f>K23</f>
        <v>4950</v>
      </c>
      <c r="L22" s="30">
        <f>L23</f>
        <v>4950</v>
      </c>
      <c r="M22" s="30">
        <f>M23</f>
        <v>0</v>
      </c>
      <c r="N22" s="31">
        <f t="shared" si="1"/>
        <v>0</v>
      </c>
    </row>
    <row r="23" spans="1:14" x14ac:dyDescent="0.3">
      <c r="A23" s="8"/>
      <c r="B23" s="8"/>
      <c r="C23" s="8"/>
      <c r="D23" s="8"/>
      <c r="E23" s="8"/>
      <c r="F23" s="8"/>
      <c r="G23" s="8"/>
      <c r="H23" s="37"/>
      <c r="I23" s="40"/>
      <c r="J23" s="58" t="s">
        <v>41</v>
      </c>
      <c r="K23" s="30">
        <f>[1]세출!D45</f>
        <v>4950</v>
      </c>
      <c r="L23" s="30">
        <f>[1]세출!E45</f>
        <v>4950</v>
      </c>
      <c r="M23" s="30">
        <f t="shared" ref="M23" si="4">L23-K23</f>
        <v>0</v>
      </c>
      <c r="N23" s="31">
        <f t="shared" si="1"/>
        <v>0</v>
      </c>
    </row>
    <row r="24" spans="1:14" x14ac:dyDescent="0.3">
      <c r="A24" s="8"/>
      <c r="B24" s="8"/>
      <c r="C24" s="8"/>
      <c r="D24" s="8"/>
      <c r="E24" s="8"/>
      <c r="F24" s="8"/>
      <c r="G24" s="8"/>
      <c r="H24" s="27" t="s">
        <v>42</v>
      </c>
      <c r="I24" s="28"/>
      <c r="J24" s="29"/>
      <c r="K24" s="30">
        <f>K25</f>
        <v>4671.5599999999995</v>
      </c>
      <c r="L24" s="30">
        <f>L25</f>
        <v>4881.5599999999995</v>
      </c>
      <c r="M24" s="30">
        <f>L24-K24</f>
        <v>210</v>
      </c>
      <c r="N24" s="31">
        <f t="shared" si="1"/>
        <v>4.4952863711479685</v>
      </c>
    </row>
    <row r="25" spans="1:14" x14ac:dyDescent="0.3">
      <c r="A25" s="8"/>
      <c r="B25" s="8"/>
      <c r="C25" s="8"/>
      <c r="D25" s="8"/>
      <c r="E25" s="8"/>
      <c r="F25" s="8"/>
      <c r="G25" s="8"/>
      <c r="H25" s="59"/>
      <c r="I25" s="35" t="s">
        <v>43</v>
      </c>
      <c r="J25" s="36"/>
      <c r="K25" s="30">
        <f>K26</f>
        <v>4671.5599999999995</v>
      </c>
      <c r="L25" s="30">
        <f>L26</f>
        <v>4881.5599999999995</v>
      </c>
      <c r="M25" s="30">
        <f>L25-K25</f>
        <v>210</v>
      </c>
      <c r="N25" s="31">
        <f t="shared" si="1"/>
        <v>4.4952863711479685</v>
      </c>
    </row>
    <row r="26" spans="1:14" x14ac:dyDescent="0.3">
      <c r="A26" s="8"/>
      <c r="B26" s="8"/>
      <c r="C26" s="8"/>
      <c r="D26" s="8"/>
      <c r="E26" s="8"/>
      <c r="F26" s="8"/>
      <c r="G26" s="8"/>
      <c r="H26" s="60"/>
      <c r="I26" s="40"/>
      <c r="J26" s="61" t="s">
        <v>44</v>
      </c>
      <c r="K26" s="30">
        <f>[1]세출!D49</f>
        <v>4671.5599999999995</v>
      </c>
      <c r="L26" s="30">
        <f>[1]세출!E47</f>
        <v>4881.5599999999995</v>
      </c>
      <c r="M26" s="30">
        <f t="shared" ref="M26" si="5">L26-K26</f>
        <v>210</v>
      </c>
      <c r="N26" s="31">
        <f t="shared" si="1"/>
        <v>4.4952863711479685</v>
      </c>
    </row>
    <row r="27" spans="1:14" x14ac:dyDescent="0.3">
      <c r="A27" s="8"/>
      <c r="B27" s="8"/>
      <c r="C27" s="8"/>
      <c r="D27" s="8"/>
      <c r="E27" s="8"/>
      <c r="F27" s="8"/>
      <c r="G27" s="8"/>
      <c r="H27" s="27" t="s">
        <v>45</v>
      </c>
      <c r="I27" s="28"/>
      <c r="J27" s="29"/>
      <c r="K27" s="30">
        <f>K28</f>
        <v>0</v>
      </c>
      <c r="L27" s="30">
        <f>L28</f>
        <v>0</v>
      </c>
      <c r="M27" s="30">
        <f>L27-K27</f>
        <v>0</v>
      </c>
      <c r="N27" s="31">
        <v>0</v>
      </c>
    </row>
    <row r="28" spans="1:14" x14ac:dyDescent="0.3">
      <c r="A28" s="8"/>
      <c r="B28" s="8"/>
      <c r="C28" s="8"/>
      <c r="D28" s="8"/>
      <c r="E28" s="8"/>
      <c r="F28" s="8"/>
      <c r="G28" s="8"/>
      <c r="H28" s="34"/>
      <c r="I28" s="57" t="s">
        <v>46</v>
      </c>
      <c r="J28" s="29"/>
      <c r="K28" s="30">
        <f>K29</f>
        <v>0</v>
      </c>
      <c r="L28" s="30">
        <f>L29</f>
        <v>0</v>
      </c>
      <c r="M28" s="30">
        <f>M29</f>
        <v>0</v>
      </c>
      <c r="N28" s="31">
        <v>0</v>
      </c>
    </row>
    <row r="29" spans="1:14" x14ac:dyDescent="0.3">
      <c r="A29" s="8"/>
      <c r="B29" s="8"/>
      <c r="C29" s="8"/>
      <c r="D29" s="8"/>
      <c r="E29" s="8"/>
      <c r="F29" s="8"/>
      <c r="G29" s="8"/>
      <c r="H29" s="37"/>
      <c r="I29" s="40"/>
      <c r="J29" s="58" t="s">
        <v>47</v>
      </c>
      <c r="K29" s="30">
        <f>[1]세출!D59</f>
        <v>0</v>
      </c>
      <c r="L29" s="30">
        <f>[1]세출!E57</f>
        <v>0</v>
      </c>
      <c r="M29" s="30">
        <f t="shared" ref="M29:M35" si="6">L29-K29</f>
        <v>0</v>
      </c>
      <c r="N29" s="31">
        <v>0</v>
      </c>
    </row>
    <row r="30" spans="1:14" x14ac:dyDescent="0.3">
      <c r="A30" s="8"/>
      <c r="B30" s="8"/>
      <c r="C30" s="8"/>
      <c r="D30" s="8"/>
      <c r="E30" s="8"/>
      <c r="F30" s="8"/>
      <c r="G30" s="8"/>
      <c r="H30" s="27" t="s">
        <v>48</v>
      </c>
      <c r="I30" s="28"/>
      <c r="J30" s="29"/>
      <c r="K30" s="30">
        <f>K31</f>
        <v>35000</v>
      </c>
      <c r="L30" s="30">
        <f>L31</f>
        <v>35000</v>
      </c>
      <c r="M30" s="30">
        <f t="shared" si="6"/>
        <v>0</v>
      </c>
      <c r="N30" s="31">
        <f t="shared" si="1"/>
        <v>0</v>
      </c>
    </row>
    <row r="31" spans="1:14" x14ac:dyDescent="0.3">
      <c r="A31" s="8"/>
      <c r="B31" s="8"/>
      <c r="C31" s="8"/>
      <c r="D31" s="8"/>
      <c r="E31" s="8"/>
      <c r="F31" s="8"/>
      <c r="G31" s="8"/>
      <c r="H31" s="34"/>
      <c r="I31" s="57" t="s">
        <v>48</v>
      </c>
      <c r="J31" s="29"/>
      <c r="K31" s="30">
        <f>K32</f>
        <v>35000</v>
      </c>
      <c r="L31" s="30">
        <f>L32</f>
        <v>35000</v>
      </c>
      <c r="M31" s="30">
        <f t="shared" si="6"/>
        <v>0</v>
      </c>
      <c r="N31" s="31">
        <f t="shared" si="1"/>
        <v>0</v>
      </c>
    </row>
    <row r="32" spans="1:14" x14ac:dyDescent="0.3">
      <c r="A32" s="8"/>
      <c r="B32" s="8"/>
      <c r="C32" s="8"/>
      <c r="D32" s="8"/>
      <c r="E32" s="8"/>
      <c r="F32" s="8"/>
      <c r="G32" s="8"/>
      <c r="H32" s="37"/>
      <c r="I32" s="62"/>
      <c r="J32" s="58" t="s">
        <v>49</v>
      </c>
      <c r="K32" s="30">
        <f>[1]세출!D62</f>
        <v>35000</v>
      </c>
      <c r="L32" s="30">
        <f>[1]세출!E60</f>
        <v>35000</v>
      </c>
      <c r="M32" s="30">
        <f t="shared" si="6"/>
        <v>0</v>
      </c>
      <c r="N32" s="31">
        <f t="shared" si="1"/>
        <v>0</v>
      </c>
    </row>
    <row r="33" spans="1:14" x14ac:dyDescent="0.3">
      <c r="A33" s="63"/>
      <c r="B33" s="63"/>
      <c r="C33" s="63"/>
      <c r="D33" s="63"/>
      <c r="E33" s="63"/>
      <c r="F33" s="63"/>
      <c r="G33" s="63"/>
      <c r="H33" s="27" t="s">
        <v>50</v>
      </c>
      <c r="I33" s="28"/>
      <c r="J33" s="29"/>
      <c r="K33" s="30">
        <f>K34</f>
        <v>100770</v>
      </c>
      <c r="L33" s="30">
        <f>L34</f>
        <v>105265.66499999999</v>
      </c>
      <c r="M33" s="30">
        <f t="shared" si="6"/>
        <v>4495.6649999999936</v>
      </c>
      <c r="N33" s="31">
        <f t="shared" si="1"/>
        <v>4.4613128907412856</v>
      </c>
    </row>
    <row r="34" spans="1:14" x14ac:dyDescent="0.3">
      <c r="A34" s="64"/>
      <c r="B34" s="64"/>
      <c r="C34" s="64"/>
      <c r="D34" s="64"/>
      <c r="E34" s="64"/>
      <c r="F34" s="64"/>
      <c r="G34" s="65"/>
      <c r="H34" s="66"/>
      <c r="I34" s="57" t="s">
        <v>51</v>
      </c>
      <c r="J34" s="29"/>
      <c r="K34" s="30">
        <f>K35</f>
        <v>100770</v>
      </c>
      <c r="L34" s="30">
        <f>L35</f>
        <v>105265.66499999999</v>
      </c>
      <c r="M34" s="30">
        <f t="shared" si="6"/>
        <v>4495.6649999999936</v>
      </c>
      <c r="N34" s="31">
        <f t="shared" si="1"/>
        <v>4.4613128907412856</v>
      </c>
    </row>
    <row r="35" spans="1:14" ht="17.25" thickBot="1" x14ac:dyDescent="0.35">
      <c r="A35" s="67"/>
      <c r="B35" s="67"/>
      <c r="C35" s="67"/>
      <c r="D35" s="67"/>
      <c r="E35" s="67"/>
      <c r="F35" s="65"/>
      <c r="G35" s="65"/>
      <c r="H35" s="68"/>
      <c r="I35" s="69"/>
      <c r="J35" s="70" t="s">
        <v>51</v>
      </c>
      <c r="K35" s="54">
        <f>[1]세출!D67</f>
        <v>100770</v>
      </c>
      <c r="L35" s="54">
        <f>[1]세출!E65</f>
        <v>105265.66499999999</v>
      </c>
      <c r="M35" s="54">
        <f t="shared" si="6"/>
        <v>4495.6649999999936</v>
      </c>
      <c r="N35" s="55">
        <f t="shared" si="1"/>
        <v>4.4613128907412856</v>
      </c>
    </row>
  </sheetData>
  <mergeCells count="38">
    <mergeCell ref="H30:J30"/>
    <mergeCell ref="I31:J31"/>
    <mergeCell ref="H33:J33"/>
    <mergeCell ref="I34:J34"/>
    <mergeCell ref="H21:J21"/>
    <mergeCell ref="I22:J22"/>
    <mergeCell ref="H24:J24"/>
    <mergeCell ref="I25:J25"/>
    <mergeCell ref="H27:J27"/>
    <mergeCell ref="I28:J28"/>
    <mergeCell ref="A14:C14"/>
    <mergeCell ref="B15:C15"/>
    <mergeCell ref="I15:J15"/>
    <mergeCell ref="A17:C17"/>
    <mergeCell ref="I17:J17"/>
    <mergeCell ref="B18:C18"/>
    <mergeCell ref="A7:C7"/>
    <mergeCell ref="H7:J7"/>
    <mergeCell ref="A8:C8"/>
    <mergeCell ref="H8:J8"/>
    <mergeCell ref="B9:C9"/>
    <mergeCell ref="I9:J9"/>
    <mergeCell ref="H5:H6"/>
    <mergeCell ref="I5:I6"/>
    <mergeCell ref="J5:J6"/>
    <mergeCell ref="K5:K6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김진숙</dc:creator>
  <cp:lastModifiedBy>김진숙</cp:lastModifiedBy>
  <dcterms:created xsi:type="dcterms:W3CDTF">2022-03-25T00:24:59Z</dcterms:created>
  <dcterms:modified xsi:type="dcterms:W3CDTF">2022-03-25T00:25:50Z</dcterms:modified>
</cp:coreProperties>
</file>