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김진숙\Desktop\"/>
    </mc:Choice>
  </mc:AlternateContent>
  <bookViews>
    <workbookView xWindow="0" yWindow="0" windowWidth="16695" windowHeight="4380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3" i="1" l="1"/>
  <c r="K33" i="1"/>
  <c r="M33" i="1" s="1"/>
  <c r="N33" i="1" s="1"/>
  <c r="L32" i="1"/>
  <c r="K32" i="1"/>
  <c r="M32" i="1" s="1"/>
  <c r="N32" i="1" s="1"/>
  <c r="L31" i="1"/>
  <c r="K31" i="1"/>
  <c r="M31" i="1" s="1"/>
  <c r="N31" i="1" s="1"/>
  <c r="L30" i="1"/>
  <c r="K30" i="1"/>
  <c r="M30" i="1" s="1"/>
  <c r="N30" i="1" s="1"/>
  <c r="L29" i="1"/>
  <c r="K29" i="1"/>
  <c r="M29" i="1" s="1"/>
  <c r="N29" i="1" s="1"/>
  <c r="L28" i="1"/>
  <c r="K28" i="1"/>
  <c r="M28" i="1" s="1"/>
  <c r="N28" i="1" s="1"/>
  <c r="L27" i="1"/>
  <c r="M27" i="1" s="1"/>
  <c r="M26" i="1" s="1"/>
  <c r="K27" i="1"/>
  <c r="K26" i="1"/>
  <c r="K25" i="1" s="1"/>
  <c r="L24" i="1"/>
  <c r="M24" i="1" s="1"/>
  <c r="N24" i="1" s="1"/>
  <c r="K24" i="1"/>
  <c r="L23" i="1"/>
  <c r="M23" i="1" s="1"/>
  <c r="N23" i="1" s="1"/>
  <c r="K23" i="1"/>
  <c r="L22" i="1"/>
  <c r="M22" i="1" s="1"/>
  <c r="N22" i="1" s="1"/>
  <c r="K22" i="1"/>
  <c r="L21" i="1"/>
  <c r="M21" i="1" s="1"/>
  <c r="K21" i="1"/>
  <c r="E21" i="1"/>
  <c r="D21" i="1"/>
  <c r="F21" i="1" s="1"/>
  <c r="K20" i="1"/>
  <c r="E20" i="1"/>
  <c r="D20" i="1"/>
  <c r="F20" i="1" s="1"/>
  <c r="G20" i="1" s="1"/>
  <c r="K19" i="1"/>
  <c r="E19" i="1"/>
  <c r="D19" i="1"/>
  <c r="F19" i="1" s="1"/>
  <c r="G19" i="1" s="1"/>
  <c r="L18" i="1"/>
  <c r="K18" i="1"/>
  <c r="M18" i="1" s="1"/>
  <c r="N18" i="1" s="1"/>
  <c r="E18" i="1"/>
  <c r="D18" i="1"/>
  <c r="F18" i="1" s="1"/>
  <c r="G18" i="1" s="1"/>
  <c r="L17" i="1"/>
  <c r="K17" i="1"/>
  <c r="M17" i="1" s="1"/>
  <c r="N17" i="1" s="1"/>
  <c r="E17" i="1"/>
  <c r="D17" i="1"/>
  <c r="F17" i="1" s="1"/>
  <c r="G17" i="1" s="1"/>
  <c r="L16" i="1"/>
  <c r="K16" i="1"/>
  <c r="M16" i="1" s="1"/>
  <c r="N16" i="1" s="1"/>
  <c r="E16" i="1"/>
  <c r="D16" i="1"/>
  <c r="F16" i="1" s="1"/>
  <c r="G16" i="1" s="1"/>
  <c r="L15" i="1"/>
  <c r="K15" i="1"/>
  <c r="M15" i="1" s="1"/>
  <c r="N15" i="1" s="1"/>
  <c r="E15" i="1"/>
  <c r="D15" i="1"/>
  <c r="F15" i="1" s="1"/>
  <c r="G15" i="1" s="1"/>
  <c r="L14" i="1"/>
  <c r="K14" i="1"/>
  <c r="M14" i="1" s="1"/>
  <c r="N14" i="1" s="1"/>
  <c r="E14" i="1"/>
  <c r="D14" i="1"/>
  <c r="F14" i="1" s="1"/>
  <c r="G14" i="1" s="1"/>
  <c r="L13" i="1"/>
  <c r="K13" i="1"/>
  <c r="M13" i="1" s="1"/>
  <c r="N13" i="1" s="1"/>
  <c r="E13" i="1"/>
  <c r="F13" i="1" s="1"/>
  <c r="D13" i="1"/>
  <c r="L12" i="1"/>
  <c r="M12" i="1" s="1"/>
  <c r="N12" i="1" s="1"/>
  <c r="K12" i="1"/>
  <c r="E12" i="1"/>
  <c r="F12" i="1" s="1"/>
  <c r="G12" i="1" s="1"/>
  <c r="D12" i="1"/>
  <c r="L11" i="1"/>
  <c r="M11" i="1" s="1"/>
  <c r="N11" i="1" s="1"/>
  <c r="K11" i="1"/>
  <c r="E11" i="1"/>
  <c r="D11" i="1"/>
  <c r="F11" i="1" s="1"/>
  <c r="L10" i="1"/>
  <c r="K10" i="1"/>
  <c r="M10" i="1" s="1"/>
  <c r="N10" i="1" s="1"/>
  <c r="E10" i="1"/>
  <c r="D10" i="1"/>
  <c r="F10" i="1" s="1"/>
  <c r="G10" i="1" s="1"/>
  <c r="K9" i="1"/>
  <c r="D9" i="1"/>
  <c r="K8" i="1"/>
  <c r="D8" i="1"/>
  <c r="K7" i="1"/>
  <c r="D7" i="1"/>
  <c r="N21" i="1" l="1"/>
  <c r="M20" i="1"/>
  <c r="N20" i="1" s="1"/>
  <c r="E9" i="1"/>
  <c r="L9" i="1"/>
  <c r="L20" i="1"/>
  <c r="L19" i="1" s="1"/>
  <c r="M19" i="1" s="1"/>
  <c r="N19" i="1" s="1"/>
  <c r="L26" i="1"/>
  <c r="L25" i="1" s="1"/>
  <c r="M25" i="1" s="1"/>
  <c r="L8" i="1" l="1"/>
  <c r="M9" i="1"/>
  <c r="N9" i="1" s="1"/>
  <c r="E8" i="1"/>
  <c r="F9" i="1"/>
  <c r="G9" i="1" s="1"/>
  <c r="E7" i="1" l="1"/>
  <c r="F7" i="1" s="1"/>
  <c r="G7" i="1" s="1"/>
  <c r="F8" i="1"/>
  <c r="G8" i="1" s="1"/>
  <c r="L7" i="1"/>
  <c r="M7" i="1" s="1"/>
  <c r="N7" i="1" s="1"/>
  <c r="M8" i="1"/>
  <c r="N8" i="1" s="1"/>
</calcChain>
</file>

<file path=xl/sharedStrings.xml><?xml version="1.0" encoding="utf-8"?>
<sst xmlns="http://schemas.openxmlformats.org/spreadsheetml/2006/main" count="62" uniqueCount="53">
  <si>
    <t>2019년도 세입·세출 결산</t>
    <phoneticPr fontId="4" type="noConversion"/>
  </si>
  <si>
    <t>(단위:천원)</t>
  </si>
  <si>
    <t>세                                        입</t>
  </si>
  <si>
    <t>세                      출</t>
  </si>
  <si>
    <t>관</t>
  </si>
  <si>
    <t>항</t>
  </si>
  <si>
    <t>목</t>
  </si>
  <si>
    <t>2019(A)</t>
    <phoneticPr fontId="4" type="noConversion"/>
  </si>
  <si>
    <t>2019(B)</t>
    <phoneticPr fontId="4" type="noConversion"/>
  </si>
  <si>
    <t>증   감(B)-(A)</t>
  </si>
  <si>
    <t>2019(A)</t>
    <phoneticPr fontId="4" type="noConversion"/>
  </si>
  <si>
    <t>2019(B)</t>
    <phoneticPr fontId="4" type="noConversion"/>
  </si>
  <si>
    <t>금   액</t>
  </si>
  <si>
    <t>비 율</t>
  </si>
  <si>
    <t>총계</t>
  </si>
  <si>
    <t>총계</t>
    <phoneticPr fontId="4" type="noConversion"/>
  </si>
  <si>
    <t>사업수입(01)</t>
  </si>
  <si>
    <t>사무비(01)</t>
    <phoneticPr fontId="4" type="noConversion"/>
  </si>
  <si>
    <t>사업수입(11)</t>
  </si>
  <si>
    <t>인건비(11)</t>
    <phoneticPr fontId="4" type="noConversion"/>
  </si>
  <si>
    <t>정부지원금</t>
    <phoneticPr fontId="4" type="noConversion"/>
  </si>
  <si>
    <t>급여</t>
    <phoneticPr fontId="4" type="noConversion"/>
  </si>
  <si>
    <t>자부담구매</t>
    <phoneticPr fontId="4" type="noConversion"/>
  </si>
  <si>
    <t>교통비</t>
    <phoneticPr fontId="4" type="noConversion"/>
  </si>
  <si>
    <t>가산수당</t>
    <phoneticPr fontId="4" type="noConversion"/>
  </si>
  <si>
    <t>퇴직적립금</t>
    <phoneticPr fontId="4" type="noConversion"/>
  </si>
  <si>
    <t>일자리안정자금</t>
    <phoneticPr fontId="4" type="noConversion"/>
  </si>
  <si>
    <t>사대보험</t>
    <phoneticPr fontId="4" type="noConversion"/>
  </si>
  <si>
    <t>복리후생</t>
    <phoneticPr fontId="4" type="noConversion"/>
  </si>
  <si>
    <t>이월금(07)</t>
    <phoneticPr fontId="4" type="noConversion"/>
  </si>
  <si>
    <t>운영비(13)</t>
    <phoneticPr fontId="4" type="noConversion"/>
  </si>
  <si>
    <t>이월금(71)</t>
    <phoneticPr fontId="4" type="noConversion"/>
  </si>
  <si>
    <t>제세공과금</t>
    <phoneticPr fontId="4" type="noConversion"/>
  </si>
  <si>
    <t>전년도이월금</t>
    <phoneticPr fontId="4" type="noConversion"/>
  </si>
  <si>
    <t>차량비</t>
    <phoneticPr fontId="4" type="noConversion"/>
  </si>
  <si>
    <t>잡수입(08)</t>
    <phoneticPr fontId="4" type="noConversion"/>
  </si>
  <si>
    <t>여비</t>
    <phoneticPr fontId="4" type="noConversion"/>
  </si>
  <si>
    <t>잡수입(81)</t>
    <phoneticPr fontId="4" type="noConversion"/>
  </si>
  <si>
    <t>재산조성비(02)</t>
    <phoneticPr fontId="4" type="noConversion"/>
  </si>
  <si>
    <t>예금이자수입</t>
    <phoneticPr fontId="4" type="noConversion"/>
  </si>
  <si>
    <t>시설비(21)</t>
    <phoneticPr fontId="4" type="noConversion"/>
  </si>
  <si>
    <t>기타잡수입</t>
    <phoneticPr fontId="4" type="noConversion"/>
  </si>
  <si>
    <t>자산취득비</t>
    <phoneticPr fontId="4" type="noConversion"/>
  </si>
  <si>
    <t>사업비(03)</t>
    <phoneticPr fontId="4" type="noConversion"/>
  </si>
  <si>
    <t>사업비(31)</t>
    <phoneticPr fontId="4" type="noConversion"/>
  </si>
  <si>
    <t>활동지원사업비</t>
    <phoneticPr fontId="4" type="noConversion"/>
  </si>
  <si>
    <t>예비비(07)</t>
    <phoneticPr fontId="4" type="noConversion"/>
  </si>
  <si>
    <t>예비비(71)</t>
    <phoneticPr fontId="4" type="noConversion"/>
  </si>
  <si>
    <t>예비비</t>
    <phoneticPr fontId="4" type="noConversion"/>
  </si>
  <si>
    <t>전출금</t>
    <phoneticPr fontId="4" type="noConversion"/>
  </si>
  <si>
    <t>전출금</t>
    <phoneticPr fontId="4" type="noConversion"/>
  </si>
  <si>
    <t>차기이월금</t>
    <phoneticPr fontId="4" type="noConversion"/>
  </si>
  <si>
    <t>차기이월금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</si>
</sst>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.0_ 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20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4"/>
      <color rgb="FF000000"/>
      <name val="맑은 고딕"/>
      <family val="3"/>
      <charset val="129"/>
      <scheme val="major"/>
    </font>
    <font>
      <b/>
      <u/>
      <sz val="14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42" fontId="2" fillId="0" borderId="0">
      <alignment vertical="center"/>
    </xf>
  </cellStyleXfs>
  <cellXfs count="67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Border="1" applyAlignment="1">
      <alignment horizontal="right"/>
    </xf>
    <xf numFmtId="0" fontId="5" fillId="0" borderId="0" xfId="1" applyFont="1" applyBorder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>
      <alignment vertical="center"/>
    </xf>
    <xf numFmtId="0" fontId="9" fillId="0" borderId="0" xfId="2" applyFo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42" fontId="7" fillId="0" borderId="4" xfId="3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42" fontId="7" fillId="0" borderId="8" xfId="3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distributed" vertical="center"/>
    </xf>
    <xf numFmtId="0" fontId="10" fillId="0" borderId="13" xfId="1" applyFont="1" applyBorder="1" applyAlignment="1">
      <alignment horizontal="distributed" vertical="center"/>
    </xf>
    <xf numFmtId="176" fontId="10" fillId="0" borderId="13" xfId="1" applyNumberFormat="1" applyFont="1" applyBorder="1">
      <alignment vertical="center"/>
    </xf>
    <xf numFmtId="177" fontId="10" fillId="0" borderId="14" xfId="1" applyNumberFormat="1" applyFont="1" applyBorder="1">
      <alignment vertical="center"/>
    </xf>
    <xf numFmtId="177" fontId="10" fillId="0" borderId="6" xfId="1" applyNumberFormat="1" applyFont="1" applyBorder="1">
      <alignment vertical="center"/>
    </xf>
    <xf numFmtId="0" fontId="7" fillId="0" borderId="15" xfId="1" applyFont="1" applyBorder="1" applyAlignment="1">
      <alignment horizontal="left" vertical="center"/>
    </xf>
    <xf numFmtId="0" fontId="7" fillId="0" borderId="16" xfId="1" applyFont="1" applyBorder="1" applyAlignment="1">
      <alignment horizontal="left" vertical="center"/>
    </xf>
    <xf numFmtId="0" fontId="7" fillId="0" borderId="17" xfId="1" applyFont="1" applyBorder="1" applyAlignment="1">
      <alignment horizontal="left" vertical="center"/>
    </xf>
    <xf numFmtId="176" fontId="7" fillId="0" borderId="5" xfId="1" applyNumberFormat="1" applyFont="1" applyBorder="1">
      <alignment vertical="center"/>
    </xf>
    <xf numFmtId="177" fontId="7" fillId="0" borderId="6" xfId="1" applyNumberFormat="1" applyFont="1" applyBorder="1">
      <alignment vertical="center"/>
    </xf>
    <xf numFmtId="0" fontId="7" fillId="0" borderId="4" xfId="1" applyFont="1" applyBorder="1" applyAlignment="1">
      <alignment horizontal="left" vertical="center"/>
    </xf>
    <xf numFmtId="0" fontId="7" fillId="0" borderId="5" xfId="1" applyFont="1" applyBorder="1" applyAlignment="1">
      <alignment horizontal="left" vertical="center"/>
    </xf>
    <xf numFmtId="0" fontId="7" fillId="0" borderId="18" xfId="1" applyFont="1" applyBorder="1" applyAlignment="1">
      <alignment vertical="center" textRotation="255" shrinkToFit="1"/>
    </xf>
    <xf numFmtId="0" fontId="7" fillId="0" borderId="19" xfId="1" applyFont="1" applyBorder="1" applyAlignment="1">
      <alignment horizontal="left" vertical="center" wrapText="1"/>
    </xf>
    <xf numFmtId="0" fontId="7" fillId="0" borderId="17" xfId="1" applyFont="1" applyBorder="1" applyAlignment="1">
      <alignment horizontal="left" vertical="center" wrapText="1"/>
    </xf>
    <xf numFmtId="0" fontId="7" fillId="0" borderId="20" xfId="1" applyFont="1" applyBorder="1" applyAlignment="1">
      <alignment vertical="center" textRotation="255" shrinkToFit="1"/>
    </xf>
    <xf numFmtId="0" fontId="7" fillId="0" borderId="7" xfId="1" applyFont="1" applyBorder="1" applyAlignment="1">
      <alignment vertical="center" wrapText="1"/>
    </xf>
    <xf numFmtId="41" fontId="7" fillId="0" borderId="5" xfId="1" applyNumberFormat="1" applyFont="1" applyBorder="1" applyAlignment="1">
      <alignment vertical="center" shrinkToFit="1"/>
    </xf>
    <xf numFmtId="0" fontId="7" fillId="0" borderId="7" xfId="1" applyFont="1" applyBorder="1" applyAlignment="1">
      <alignment vertical="center"/>
    </xf>
    <xf numFmtId="0" fontId="9" fillId="0" borderId="21" xfId="2" applyFont="1" applyBorder="1">
      <alignment vertical="center"/>
    </xf>
    <xf numFmtId="0" fontId="7" fillId="0" borderId="22" xfId="1" applyFont="1" applyBorder="1" applyAlignment="1">
      <alignment vertical="center" wrapText="1"/>
    </xf>
    <xf numFmtId="0" fontId="7" fillId="0" borderId="22" xfId="1" applyFont="1" applyBorder="1" applyAlignment="1">
      <alignment vertical="center"/>
    </xf>
    <xf numFmtId="0" fontId="7" fillId="0" borderId="23" xfId="1" applyFont="1" applyBorder="1" applyAlignment="1">
      <alignment vertical="center"/>
    </xf>
    <xf numFmtId="0" fontId="7" fillId="0" borderId="21" xfId="1" applyFont="1" applyBorder="1" applyAlignment="1">
      <alignment vertical="center" textRotation="255" shrinkToFit="1"/>
    </xf>
    <xf numFmtId="0" fontId="7" fillId="0" borderId="5" xfId="1" applyFont="1" applyBorder="1" applyAlignment="1">
      <alignment horizontal="left" vertical="center" wrapText="1"/>
    </xf>
    <xf numFmtId="0" fontId="7" fillId="0" borderId="24" xfId="1" applyFont="1" applyBorder="1" applyAlignment="1">
      <alignment horizontal="left" vertical="center" wrapText="1"/>
    </xf>
    <xf numFmtId="41" fontId="7" fillId="0" borderId="5" xfId="1" applyNumberFormat="1" applyFont="1" applyBorder="1">
      <alignment vertical="center"/>
    </xf>
    <xf numFmtId="0" fontId="11" fillId="0" borderId="7" xfId="1" applyFont="1" applyBorder="1" applyAlignment="1">
      <alignment horizontal="center" vertical="center"/>
    </xf>
    <xf numFmtId="41" fontId="7" fillId="0" borderId="17" xfId="1" applyNumberFormat="1" applyFont="1" applyBorder="1">
      <alignment vertical="center"/>
    </xf>
    <xf numFmtId="0" fontId="7" fillId="0" borderId="19" xfId="1" applyFont="1" applyBorder="1" applyAlignment="1">
      <alignment horizontal="left" vertical="center"/>
    </xf>
    <xf numFmtId="0" fontId="7" fillId="0" borderId="25" xfId="1" applyFont="1" applyBorder="1" applyAlignment="1">
      <alignment vertical="center" textRotation="255" shrinkToFit="1"/>
    </xf>
    <xf numFmtId="0" fontId="11" fillId="0" borderId="26" xfId="1" applyFont="1" applyBorder="1" applyAlignment="1">
      <alignment horizontal="center" vertical="center"/>
    </xf>
    <xf numFmtId="41" fontId="7" fillId="0" borderId="27" xfId="1" applyNumberFormat="1" applyFont="1" applyBorder="1">
      <alignment vertical="center"/>
    </xf>
    <xf numFmtId="176" fontId="7" fillId="0" borderId="28" xfId="1" applyNumberFormat="1" applyFont="1" applyBorder="1">
      <alignment vertical="center"/>
    </xf>
    <xf numFmtId="177" fontId="7" fillId="0" borderId="29" xfId="1" applyNumberFormat="1" applyFont="1" applyBorder="1">
      <alignment vertical="center"/>
    </xf>
    <xf numFmtId="0" fontId="7" fillId="0" borderId="5" xfId="1" applyFont="1" applyBorder="1" applyAlignment="1">
      <alignment horizontal="left" vertical="center"/>
    </xf>
    <xf numFmtId="0" fontId="8" fillId="0" borderId="0" xfId="2">
      <alignment vertical="center"/>
    </xf>
    <xf numFmtId="0" fontId="7" fillId="0" borderId="18" xfId="1" applyFont="1" applyBorder="1" applyAlignment="1">
      <alignment horizontal="center" vertical="center" textRotation="255" shrinkToFit="1"/>
    </xf>
    <xf numFmtId="0" fontId="7" fillId="0" borderId="20" xfId="1" applyFont="1" applyBorder="1" applyAlignment="1">
      <alignment horizontal="center" vertical="center" textRotation="255" shrinkToFit="1"/>
    </xf>
    <xf numFmtId="0" fontId="7" fillId="0" borderId="5" xfId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0" fontId="7" fillId="0" borderId="18" xfId="1" applyFont="1" applyBorder="1" applyAlignment="1">
      <alignment vertical="center"/>
    </xf>
    <xf numFmtId="0" fontId="7" fillId="0" borderId="25" xfId="1" applyFont="1" applyBorder="1" applyAlignment="1">
      <alignment vertical="center"/>
    </xf>
    <xf numFmtId="0" fontId="7" fillId="0" borderId="28" xfId="1" applyFont="1" applyBorder="1" applyAlignment="1">
      <alignment vertical="center"/>
    </xf>
    <xf numFmtId="41" fontId="7" fillId="0" borderId="28" xfId="1" applyNumberFormat="1" applyFont="1" applyBorder="1" applyAlignment="1">
      <alignment horizontal="left" vertical="center" shrinkToFit="1"/>
    </xf>
  </cellXfs>
  <cellStyles count="4">
    <cellStyle name="통화 [0] 2" xfId="3"/>
    <cellStyle name="표준" xfId="0" builtinId="0"/>
    <cellStyle name="표준 2" xfId="1"/>
    <cellStyle name="표준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14.%202022&#45380;%20&#50629;&#47924;&#51088;&#47308;\1.%20&#50629;&#47924;&#51088;&#47308;\2.%20&#44592;&#54925;&#51648;&#50669;&#50672;&#44228;&#54016;\100.&#54856;&#54168;&#51060;&#51648;%20&#51088;&#47308;&#49892;%20&#46321;&#47197;&#51088;&#47308;\1.%2020&#45380;%20&#51088;&#47308;\2.%202019&#45380;%20&#49464;&#51077;.&#49464;&#52636;%20&#44208;&#49328;&#49436;_20&#45380;%203&#50900;%20&#44277;&#5164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"/>
      <sheetName val="세입"/>
      <sheetName val="세출"/>
    </sheetNames>
    <sheetDataSet>
      <sheetData sheetId="0"/>
      <sheetData sheetId="1"/>
      <sheetData sheetId="2">
        <row r="7">
          <cell r="D7">
            <v>535287</v>
          </cell>
          <cell r="E7">
            <v>591844.31999999995</v>
          </cell>
        </row>
        <row r="8">
          <cell r="D8">
            <v>0</v>
          </cell>
          <cell r="E8">
            <v>0</v>
          </cell>
        </row>
        <row r="9">
          <cell r="D9">
            <v>4063</v>
          </cell>
          <cell r="E9">
            <v>4516.8599999999997</v>
          </cell>
        </row>
        <row r="10">
          <cell r="D10">
            <v>25906</v>
          </cell>
          <cell r="E10">
            <v>32086.080000000002</v>
          </cell>
        </row>
        <row r="11">
          <cell r="D11">
            <v>29470</v>
          </cell>
          <cell r="E11">
            <v>31976.004000000001</v>
          </cell>
        </row>
        <row r="12">
          <cell r="D12">
            <v>91851</v>
          </cell>
          <cell r="E12">
            <v>90130.216</v>
          </cell>
        </row>
        <row r="17">
          <cell r="D17">
            <v>42</v>
          </cell>
          <cell r="E17">
            <v>97.275000000000006</v>
          </cell>
        </row>
        <row r="18">
          <cell r="D18">
            <v>517</v>
          </cell>
          <cell r="E18">
            <v>1174.7940000000001</v>
          </cell>
        </row>
      </sheetData>
      <sheetData sheetId="3">
        <row r="8">
          <cell r="D8">
            <v>494113</v>
          </cell>
          <cell r="E8">
            <v>492655.71600000001</v>
          </cell>
        </row>
        <row r="10">
          <cell r="D10">
            <v>31890</v>
          </cell>
          <cell r="E10">
            <v>31976.004000000001</v>
          </cell>
        </row>
        <row r="12">
          <cell r="D12">
            <v>41176</v>
          </cell>
          <cell r="E12">
            <v>41504</v>
          </cell>
        </row>
        <row r="14">
          <cell r="D14">
            <v>36547</v>
          </cell>
          <cell r="E14">
            <v>36829.361877087998</v>
          </cell>
        </row>
        <row r="23">
          <cell r="D23">
            <v>2085</v>
          </cell>
          <cell r="E23">
            <v>2035.4</v>
          </cell>
        </row>
        <row r="27">
          <cell r="D27">
            <v>4685</v>
          </cell>
          <cell r="E27">
            <v>5337.1360000000004</v>
          </cell>
        </row>
        <row r="35">
          <cell r="D35">
            <v>3180</v>
          </cell>
          <cell r="E35">
            <v>2878.04</v>
          </cell>
        </row>
        <row r="38">
          <cell r="D38">
            <v>321</v>
          </cell>
          <cell r="E38">
            <v>451.43</v>
          </cell>
        </row>
        <row r="41">
          <cell r="D41">
            <v>25198</v>
          </cell>
          <cell r="E41">
            <v>25198.45</v>
          </cell>
        </row>
        <row r="45">
          <cell r="D45">
            <v>3051</v>
          </cell>
          <cell r="E45">
            <v>2829.4300000000003</v>
          </cell>
        </row>
        <row r="53">
          <cell r="D53">
            <v>0</v>
          </cell>
          <cell r="E53">
            <v>0</v>
          </cell>
        </row>
        <row r="56">
          <cell r="D56">
            <v>20000</v>
          </cell>
          <cell r="E56">
            <v>20000</v>
          </cell>
        </row>
        <row r="60">
          <cell r="D60">
            <v>24888</v>
          </cell>
          <cell r="E60">
            <v>90130.216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abSelected="1" workbookViewId="0">
      <selection activeCell="U16" sqref="U16"/>
    </sheetView>
  </sheetViews>
  <sheetFormatPr defaultRowHeight="16.5" x14ac:dyDescent="0.3"/>
  <sheetData>
    <row r="1" spans="1:14" ht="31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0.25" x14ac:dyDescent="0.3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4" t="s">
        <v>1</v>
      </c>
      <c r="N2" s="4"/>
    </row>
    <row r="3" spans="1:14" ht="21" thickBot="1" x14ac:dyDescent="0.35">
      <c r="A3" s="5"/>
      <c r="B3" s="5"/>
      <c r="C3" s="5"/>
      <c r="D3" s="6"/>
      <c r="E3" s="6"/>
      <c r="F3" s="7"/>
      <c r="G3" s="7"/>
      <c r="H3" s="6"/>
      <c r="I3" s="8"/>
      <c r="J3" s="8"/>
      <c r="K3" s="8"/>
      <c r="L3" s="8"/>
      <c r="M3" s="4"/>
      <c r="N3" s="4"/>
    </row>
    <row r="4" spans="1:14" x14ac:dyDescent="0.3">
      <c r="A4" s="9" t="s">
        <v>2</v>
      </c>
      <c r="B4" s="10"/>
      <c r="C4" s="10"/>
      <c r="D4" s="10"/>
      <c r="E4" s="10"/>
      <c r="F4" s="10"/>
      <c r="G4" s="11"/>
      <c r="H4" s="9" t="s">
        <v>3</v>
      </c>
      <c r="I4" s="10"/>
      <c r="J4" s="10"/>
      <c r="K4" s="10"/>
      <c r="L4" s="10"/>
      <c r="M4" s="10"/>
      <c r="N4" s="11"/>
    </row>
    <row r="5" spans="1:14" x14ac:dyDescent="0.3">
      <c r="A5" s="12" t="s">
        <v>4</v>
      </c>
      <c r="B5" s="13" t="s">
        <v>5</v>
      </c>
      <c r="C5" s="13" t="s">
        <v>6</v>
      </c>
      <c r="D5" s="14" t="s">
        <v>7</v>
      </c>
      <c r="E5" s="14" t="s">
        <v>8</v>
      </c>
      <c r="F5" s="14" t="s">
        <v>9</v>
      </c>
      <c r="G5" s="15"/>
      <c r="H5" s="12" t="s">
        <v>4</v>
      </c>
      <c r="I5" s="13" t="s">
        <v>5</v>
      </c>
      <c r="J5" s="13" t="s">
        <v>6</v>
      </c>
      <c r="K5" s="16" t="s">
        <v>10</v>
      </c>
      <c r="L5" s="16" t="s">
        <v>11</v>
      </c>
      <c r="M5" s="14" t="s">
        <v>9</v>
      </c>
      <c r="N5" s="15"/>
    </row>
    <row r="6" spans="1:14" ht="17.25" thickBot="1" x14ac:dyDescent="0.35">
      <c r="A6" s="17"/>
      <c r="B6" s="18"/>
      <c r="C6" s="18"/>
      <c r="D6" s="18"/>
      <c r="E6" s="18"/>
      <c r="F6" s="19" t="s">
        <v>12</v>
      </c>
      <c r="G6" s="20" t="s">
        <v>13</v>
      </c>
      <c r="H6" s="17"/>
      <c r="I6" s="18"/>
      <c r="J6" s="18"/>
      <c r="K6" s="21"/>
      <c r="L6" s="21"/>
      <c r="M6" s="19" t="s">
        <v>12</v>
      </c>
      <c r="N6" s="20" t="s">
        <v>13</v>
      </c>
    </row>
    <row r="7" spans="1:14" ht="17.25" thickTop="1" x14ac:dyDescent="0.3">
      <c r="A7" s="22" t="s">
        <v>14</v>
      </c>
      <c r="B7" s="23"/>
      <c r="C7" s="23"/>
      <c r="D7" s="24">
        <f>SUM(D8,D15,D18)</f>
        <v>687136</v>
      </c>
      <c r="E7" s="24">
        <f>E8+E15+E18</f>
        <v>751825.54899999988</v>
      </c>
      <c r="F7" s="24">
        <f>E7-D7</f>
        <v>64689.548999999883</v>
      </c>
      <c r="G7" s="25">
        <f t="shared" ref="G7:G10" si="0">F7/D7*100</f>
        <v>9.4143734282587275</v>
      </c>
      <c r="H7" s="22" t="s">
        <v>15</v>
      </c>
      <c r="I7" s="23"/>
      <c r="J7" s="23"/>
      <c r="K7" s="24">
        <f>K8+K22+K25+K31+K28+1+K19-1</f>
        <v>687134</v>
      </c>
      <c r="L7" s="24">
        <f>L8+L22+L25+L31+L28+L19</f>
        <v>751825.18387708801</v>
      </c>
      <c r="M7" s="24">
        <f>L7-K7</f>
        <v>64691.183877088013</v>
      </c>
      <c r="N7" s="26">
        <f t="shared" ref="N7:N33" si="1">M7/K7*100</f>
        <v>9.4146387570820256</v>
      </c>
    </row>
    <row r="8" spans="1:14" x14ac:dyDescent="0.3">
      <c r="A8" s="27" t="s">
        <v>16</v>
      </c>
      <c r="B8" s="28"/>
      <c r="C8" s="29"/>
      <c r="D8" s="30">
        <f>SUM(D9)</f>
        <v>594726</v>
      </c>
      <c r="E8" s="30">
        <f>E9</f>
        <v>660423.26399999985</v>
      </c>
      <c r="F8" s="30">
        <f t="shared" ref="F8:F17" si="2">E8-D8</f>
        <v>65697.26399999985</v>
      </c>
      <c r="G8" s="31">
        <f t="shared" si="0"/>
        <v>11.046644000766715</v>
      </c>
      <c r="H8" s="32" t="s">
        <v>17</v>
      </c>
      <c r="I8" s="33"/>
      <c r="J8" s="33"/>
      <c r="K8" s="30">
        <f>K9+K15</f>
        <v>613997</v>
      </c>
      <c r="L8" s="30">
        <f>L9+L15</f>
        <v>613667.08787708799</v>
      </c>
      <c r="M8" s="30">
        <f>L8-K8</f>
        <v>-329.91212291200645</v>
      </c>
      <c r="N8" s="31">
        <f t="shared" si="1"/>
        <v>-5.3731878643056306E-2</v>
      </c>
    </row>
    <row r="9" spans="1:14" x14ac:dyDescent="0.3">
      <c r="A9" s="34"/>
      <c r="B9" s="35" t="s">
        <v>18</v>
      </c>
      <c r="C9" s="36"/>
      <c r="D9" s="30">
        <f>SUM(D10:D14)</f>
        <v>594726</v>
      </c>
      <c r="E9" s="30">
        <f>SUM(E10:E14)</f>
        <v>660423.26399999985</v>
      </c>
      <c r="F9" s="30">
        <f t="shared" si="2"/>
        <v>65697.26399999985</v>
      </c>
      <c r="G9" s="31">
        <f t="shared" si="0"/>
        <v>11.046644000766715</v>
      </c>
      <c r="H9" s="34"/>
      <c r="I9" s="33" t="s">
        <v>19</v>
      </c>
      <c r="J9" s="33"/>
      <c r="K9" s="30">
        <f>SUM(K10:K14)</f>
        <v>605811</v>
      </c>
      <c r="L9" s="30">
        <f>SUM(L10:L14)</f>
        <v>605000.48187708796</v>
      </c>
      <c r="M9" s="30">
        <f t="shared" ref="M9:M19" si="3">L9-K9</f>
        <v>-810.51812291203532</v>
      </c>
      <c r="N9" s="31">
        <f t="shared" si="1"/>
        <v>-0.13379059193577458</v>
      </c>
    </row>
    <row r="10" spans="1:14" x14ac:dyDescent="0.3">
      <c r="A10" s="37"/>
      <c r="B10" s="38"/>
      <c r="C10" s="39" t="s">
        <v>20</v>
      </c>
      <c r="D10" s="30">
        <f>[1]세입!D7</f>
        <v>535287</v>
      </c>
      <c r="E10" s="30">
        <f>[1]세입!E7</f>
        <v>591844.31999999995</v>
      </c>
      <c r="F10" s="30">
        <f t="shared" si="2"/>
        <v>56557.319999999949</v>
      </c>
      <c r="G10" s="31">
        <f t="shared" si="0"/>
        <v>10.565793677036794</v>
      </c>
      <c r="H10" s="37"/>
      <c r="I10" s="40"/>
      <c r="J10" s="39" t="s">
        <v>21</v>
      </c>
      <c r="K10" s="30">
        <f>[1]세출!D8</f>
        <v>494113</v>
      </c>
      <c r="L10" s="30">
        <f>[1]세출!E8</f>
        <v>492655.71600000001</v>
      </c>
      <c r="M10" s="30">
        <f t="shared" si="3"/>
        <v>-1457.2839999999851</v>
      </c>
      <c r="N10" s="31">
        <f t="shared" si="1"/>
        <v>-0.29492929754934299</v>
      </c>
    </row>
    <row r="11" spans="1:14" x14ac:dyDescent="0.3">
      <c r="A11" s="41"/>
      <c r="B11" s="42"/>
      <c r="C11" s="39" t="s">
        <v>22</v>
      </c>
      <c r="D11" s="30">
        <f>[1]세입!D8</f>
        <v>0</v>
      </c>
      <c r="E11" s="30">
        <f>[1]세입!E8</f>
        <v>0</v>
      </c>
      <c r="F11" s="30">
        <f t="shared" si="2"/>
        <v>0</v>
      </c>
      <c r="G11" s="31">
        <v>0</v>
      </c>
      <c r="H11" s="37"/>
      <c r="I11" s="43"/>
      <c r="J11" s="39" t="s">
        <v>23</v>
      </c>
      <c r="K11" s="30">
        <f>[1]세출!D10</f>
        <v>31890</v>
      </c>
      <c r="L11" s="30">
        <f>[1]세출!E10</f>
        <v>31976.004000000001</v>
      </c>
      <c r="M11" s="30">
        <f t="shared" si="3"/>
        <v>86.004000000000815</v>
      </c>
      <c r="N11" s="31">
        <f t="shared" si="1"/>
        <v>0.26968955785512955</v>
      </c>
    </row>
    <row r="12" spans="1:14" x14ac:dyDescent="0.3">
      <c r="A12" s="41"/>
      <c r="B12" s="42"/>
      <c r="C12" s="39" t="s">
        <v>24</v>
      </c>
      <c r="D12" s="30">
        <f>[1]세입!D9</f>
        <v>4063</v>
      </c>
      <c r="E12" s="30">
        <f>[1]세입!E9</f>
        <v>4516.8599999999997</v>
      </c>
      <c r="F12" s="30">
        <f t="shared" si="2"/>
        <v>453.85999999999967</v>
      </c>
      <c r="G12" s="31">
        <f t="shared" ref="G12:G17" si="4">F12/D12*100</f>
        <v>11.170563622938708</v>
      </c>
      <c r="H12" s="37"/>
      <c r="I12" s="43"/>
      <c r="J12" s="39" t="s">
        <v>25</v>
      </c>
      <c r="K12" s="30">
        <f>[1]세출!D12</f>
        <v>41176</v>
      </c>
      <c r="L12" s="30">
        <f>[1]세출!E12</f>
        <v>41504</v>
      </c>
      <c r="M12" s="30">
        <f t="shared" si="3"/>
        <v>328</v>
      </c>
      <c r="N12" s="31">
        <f t="shared" si="1"/>
        <v>0.79658053234894122</v>
      </c>
    </row>
    <row r="13" spans="1:14" x14ac:dyDescent="0.3">
      <c r="A13" s="41"/>
      <c r="B13" s="42"/>
      <c r="C13" s="39" t="s">
        <v>26</v>
      </c>
      <c r="D13" s="30">
        <f>[1]세입!D10</f>
        <v>25906</v>
      </c>
      <c r="E13" s="30">
        <f>[1]세입!E10</f>
        <v>32086.080000000002</v>
      </c>
      <c r="F13" s="30">
        <f t="shared" si="2"/>
        <v>6180.0800000000017</v>
      </c>
      <c r="G13" s="31">
        <v>100</v>
      </c>
      <c r="H13" s="37"/>
      <c r="I13" s="43"/>
      <c r="J13" s="39" t="s">
        <v>27</v>
      </c>
      <c r="K13" s="30">
        <f>[1]세출!D14</f>
        <v>36547</v>
      </c>
      <c r="L13" s="30">
        <f>[1]세출!E14</f>
        <v>36829.361877087998</v>
      </c>
      <c r="M13" s="30">
        <f t="shared" si="3"/>
        <v>282.36187708799844</v>
      </c>
      <c r="N13" s="31">
        <f t="shared" si="1"/>
        <v>0.77259932987112057</v>
      </c>
    </row>
    <row r="14" spans="1:14" x14ac:dyDescent="0.3">
      <c r="A14" s="41"/>
      <c r="B14" s="42"/>
      <c r="C14" s="39" t="s">
        <v>23</v>
      </c>
      <c r="D14" s="30">
        <f>[1]세입!D11</f>
        <v>29470</v>
      </c>
      <c r="E14" s="30">
        <f>[1]세입!E11</f>
        <v>31976.004000000001</v>
      </c>
      <c r="F14" s="30">
        <f t="shared" si="2"/>
        <v>2506.0040000000008</v>
      </c>
      <c r="G14" s="31">
        <f t="shared" si="4"/>
        <v>8.5035765184933858</v>
      </c>
      <c r="H14" s="37"/>
      <c r="I14" s="44"/>
      <c r="J14" s="39" t="s">
        <v>28</v>
      </c>
      <c r="K14" s="30">
        <f>[1]세출!D23</f>
        <v>2085</v>
      </c>
      <c r="L14" s="30">
        <f>[1]세출!E23</f>
        <v>2035.4</v>
      </c>
      <c r="M14" s="30">
        <f t="shared" si="3"/>
        <v>-49.599999999999909</v>
      </c>
      <c r="N14" s="31">
        <f t="shared" si="1"/>
        <v>-2.3788968824940007</v>
      </c>
    </row>
    <row r="15" spans="1:14" x14ac:dyDescent="0.3">
      <c r="A15" s="27" t="s">
        <v>29</v>
      </c>
      <c r="B15" s="28"/>
      <c r="C15" s="29"/>
      <c r="D15" s="30">
        <f>D16</f>
        <v>91851</v>
      </c>
      <c r="E15" s="30">
        <f>E16</f>
        <v>90130.216</v>
      </c>
      <c r="F15" s="30">
        <f t="shared" si="2"/>
        <v>-1720.7839999999997</v>
      </c>
      <c r="G15" s="31">
        <f t="shared" si="4"/>
        <v>-1.8734515683008348</v>
      </c>
      <c r="H15" s="37"/>
      <c r="I15" s="35" t="s">
        <v>30</v>
      </c>
      <c r="J15" s="36"/>
      <c r="K15" s="30">
        <f>SUM(K16:K18)</f>
        <v>8186</v>
      </c>
      <c r="L15" s="30">
        <f>SUM(L16:L18)</f>
        <v>8666.6059999999998</v>
      </c>
      <c r="M15" s="30">
        <f t="shared" si="3"/>
        <v>480.60599999999977</v>
      </c>
      <c r="N15" s="31">
        <f t="shared" si="1"/>
        <v>5.8710725629122864</v>
      </c>
    </row>
    <row r="16" spans="1:14" x14ac:dyDescent="0.3">
      <c r="A16" s="34"/>
      <c r="B16" s="35" t="s">
        <v>31</v>
      </c>
      <c r="C16" s="36"/>
      <c r="D16" s="30">
        <f>D17</f>
        <v>91851</v>
      </c>
      <c r="E16" s="30">
        <f>E17</f>
        <v>90130.216</v>
      </c>
      <c r="F16" s="30">
        <f t="shared" si="2"/>
        <v>-1720.7839999999997</v>
      </c>
      <c r="G16" s="31">
        <f t="shared" si="4"/>
        <v>-1.8734515683008348</v>
      </c>
      <c r="H16" s="45"/>
      <c r="I16" s="40"/>
      <c r="J16" s="46" t="s">
        <v>32</v>
      </c>
      <c r="K16" s="30">
        <f>[1]세출!D27</f>
        <v>4685</v>
      </c>
      <c r="L16" s="30">
        <f>[1]세출!E27</f>
        <v>5337.1360000000004</v>
      </c>
      <c r="M16" s="30">
        <f t="shared" si="3"/>
        <v>652.13600000000042</v>
      </c>
      <c r="N16" s="31">
        <f t="shared" si="1"/>
        <v>13.919658484525089</v>
      </c>
    </row>
    <row r="17" spans="1:14" x14ac:dyDescent="0.3">
      <c r="A17" s="37"/>
      <c r="B17" s="47"/>
      <c r="C17" s="48" t="s">
        <v>33</v>
      </c>
      <c r="D17" s="30">
        <f>[1]세입!D12</f>
        <v>91851</v>
      </c>
      <c r="E17" s="30">
        <f>[1]세입!E12</f>
        <v>90130.216</v>
      </c>
      <c r="F17" s="30">
        <f t="shared" si="2"/>
        <v>-1720.7839999999997</v>
      </c>
      <c r="G17" s="31">
        <f t="shared" si="4"/>
        <v>-1.8734515683008348</v>
      </c>
      <c r="H17" s="45"/>
      <c r="I17" s="43"/>
      <c r="J17" s="46" t="s">
        <v>34</v>
      </c>
      <c r="K17" s="30">
        <f>[1]세출!D35</f>
        <v>3180</v>
      </c>
      <c r="L17" s="30">
        <f>[1]세출!E35</f>
        <v>2878.04</v>
      </c>
      <c r="M17" s="30">
        <f t="shared" si="3"/>
        <v>-301.96000000000004</v>
      </c>
      <c r="N17" s="31">
        <f t="shared" si="1"/>
        <v>-9.4955974842767308</v>
      </c>
    </row>
    <row r="18" spans="1:14" x14ac:dyDescent="0.3">
      <c r="A18" s="27" t="s">
        <v>35</v>
      </c>
      <c r="B18" s="28"/>
      <c r="C18" s="29"/>
      <c r="D18" s="30">
        <f>D19</f>
        <v>559</v>
      </c>
      <c r="E18" s="30">
        <f>E19</f>
        <v>1272.0690000000002</v>
      </c>
      <c r="F18" s="30">
        <f>E18-D18</f>
        <v>713.06900000000019</v>
      </c>
      <c r="G18" s="31">
        <f>F18/D18*100</f>
        <v>127.5615384615385</v>
      </c>
      <c r="H18" s="45"/>
      <c r="I18" s="44"/>
      <c r="J18" s="46" t="s">
        <v>36</v>
      </c>
      <c r="K18" s="30">
        <f>[1]세출!D38</f>
        <v>321</v>
      </c>
      <c r="L18" s="30">
        <f>[1]세출!E38</f>
        <v>451.43</v>
      </c>
      <c r="M18" s="30">
        <f t="shared" si="3"/>
        <v>130.43</v>
      </c>
      <c r="N18" s="31">
        <f t="shared" si="1"/>
        <v>40.63239875389408</v>
      </c>
    </row>
    <row r="19" spans="1:14" x14ac:dyDescent="0.3">
      <c r="A19" s="34"/>
      <c r="B19" s="35" t="s">
        <v>37</v>
      </c>
      <c r="C19" s="36"/>
      <c r="D19" s="30">
        <f>SUM(D20:D21)</f>
        <v>559</v>
      </c>
      <c r="E19" s="30">
        <f>SUM(E20:E21)</f>
        <v>1272.0690000000002</v>
      </c>
      <c r="F19" s="30">
        <f>E19-D19</f>
        <v>713.06900000000019</v>
      </c>
      <c r="G19" s="31">
        <f>F19/D19*100</f>
        <v>127.5615384615385</v>
      </c>
      <c r="H19" s="27" t="s">
        <v>38</v>
      </c>
      <c r="I19" s="28"/>
      <c r="J19" s="29"/>
      <c r="K19" s="30">
        <f>K20</f>
        <v>25198</v>
      </c>
      <c r="L19" s="30">
        <f>L20</f>
        <v>25198.45</v>
      </c>
      <c r="M19" s="30">
        <f t="shared" si="3"/>
        <v>0.4500000000007276</v>
      </c>
      <c r="N19" s="31">
        <f t="shared" si="1"/>
        <v>1.7858560203219604E-3</v>
      </c>
    </row>
    <row r="20" spans="1:14" x14ac:dyDescent="0.3">
      <c r="A20" s="37"/>
      <c r="B20" s="49"/>
      <c r="C20" s="50" t="s">
        <v>39</v>
      </c>
      <c r="D20" s="30">
        <f>[1]세입!D17</f>
        <v>42</v>
      </c>
      <c r="E20" s="30">
        <f>[1]세입!E17</f>
        <v>97.275000000000006</v>
      </c>
      <c r="F20" s="30">
        <f>E20-D20</f>
        <v>55.275000000000006</v>
      </c>
      <c r="G20" s="31">
        <f>F20/D20*100</f>
        <v>131.60714285714289</v>
      </c>
      <c r="H20" s="34"/>
      <c r="I20" s="51" t="s">
        <v>40</v>
      </c>
      <c r="J20" s="29"/>
      <c r="K20" s="30">
        <f>K21</f>
        <v>25198</v>
      </c>
      <c r="L20" s="30">
        <f>L21</f>
        <v>25198.45</v>
      </c>
      <c r="M20" s="30">
        <f>M21</f>
        <v>0.4500000000007276</v>
      </c>
      <c r="N20" s="31">
        <f t="shared" si="1"/>
        <v>1.7858560203219604E-3</v>
      </c>
    </row>
    <row r="21" spans="1:14" ht="17.25" thickBot="1" x14ac:dyDescent="0.35">
      <c r="A21" s="52"/>
      <c r="B21" s="53"/>
      <c r="C21" s="54" t="s">
        <v>41</v>
      </c>
      <c r="D21" s="55">
        <f>[1]세입!D18</f>
        <v>517</v>
      </c>
      <c r="E21" s="55">
        <f>[1]세입!E18</f>
        <v>1174.7940000000001</v>
      </c>
      <c r="F21" s="55">
        <f>E21-D21</f>
        <v>657.7940000000001</v>
      </c>
      <c r="G21" s="56">
        <v>0</v>
      </c>
      <c r="H21" s="37"/>
      <c r="I21" s="40"/>
      <c r="J21" s="57" t="s">
        <v>42</v>
      </c>
      <c r="K21" s="30">
        <f>[1]세출!D41</f>
        <v>25198</v>
      </c>
      <c r="L21" s="30">
        <f>[1]세출!E41</f>
        <v>25198.45</v>
      </c>
      <c r="M21" s="30">
        <f t="shared" ref="M21" si="5">L21-K21</f>
        <v>0.4500000000007276</v>
      </c>
      <c r="N21" s="31">
        <f t="shared" si="1"/>
        <v>1.7858560203219604E-3</v>
      </c>
    </row>
    <row r="22" spans="1:14" x14ac:dyDescent="0.3">
      <c r="A22" s="58"/>
      <c r="B22" s="58"/>
      <c r="C22" s="58"/>
      <c r="D22" s="58"/>
      <c r="E22" s="58"/>
      <c r="F22" s="58"/>
      <c r="G22" s="58"/>
      <c r="H22" s="27" t="s">
        <v>43</v>
      </c>
      <c r="I22" s="28"/>
      <c r="J22" s="29"/>
      <c r="K22" s="30">
        <f>K23</f>
        <v>3051</v>
      </c>
      <c r="L22" s="30">
        <f>L23</f>
        <v>2829.4300000000003</v>
      </c>
      <c r="M22" s="30">
        <f>L22-K22</f>
        <v>-221.56999999999971</v>
      </c>
      <c r="N22" s="31">
        <f t="shared" si="1"/>
        <v>-7.2622091117666239</v>
      </c>
    </row>
    <row r="23" spans="1:14" x14ac:dyDescent="0.3">
      <c r="A23" s="58"/>
      <c r="B23" s="58"/>
      <c r="C23" s="58"/>
      <c r="D23" s="58"/>
      <c r="E23" s="58"/>
      <c r="F23" s="58"/>
      <c r="G23" s="58"/>
      <c r="H23" s="59"/>
      <c r="I23" s="35" t="s">
        <v>44</v>
      </c>
      <c r="J23" s="36"/>
      <c r="K23" s="30">
        <f>K24</f>
        <v>3051</v>
      </c>
      <c r="L23" s="30">
        <f>L24</f>
        <v>2829.4300000000003</v>
      </c>
      <c r="M23" s="30">
        <f>L23-K23</f>
        <v>-221.56999999999971</v>
      </c>
      <c r="N23" s="31">
        <f t="shared" si="1"/>
        <v>-7.2622091117666239</v>
      </c>
    </row>
    <row r="24" spans="1:14" x14ac:dyDescent="0.3">
      <c r="A24" s="8"/>
      <c r="B24" s="8"/>
      <c r="C24" s="8"/>
      <c r="D24" s="8"/>
      <c r="E24" s="8"/>
      <c r="F24" s="8"/>
      <c r="G24" s="8"/>
      <c r="H24" s="60"/>
      <c r="I24" s="40"/>
      <c r="J24" s="61" t="s">
        <v>45</v>
      </c>
      <c r="K24" s="30">
        <f>[1]세출!D45</f>
        <v>3051</v>
      </c>
      <c r="L24" s="30">
        <f>[1]세출!E45</f>
        <v>2829.4300000000003</v>
      </c>
      <c r="M24" s="30">
        <f t="shared" ref="M24" si="6">L24-K24</f>
        <v>-221.56999999999971</v>
      </c>
      <c r="N24" s="31">
        <f t="shared" si="1"/>
        <v>-7.2622091117666239</v>
      </c>
    </row>
    <row r="25" spans="1:14" x14ac:dyDescent="0.3">
      <c r="A25" s="8"/>
      <c r="B25" s="8"/>
      <c r="C25" s="8"/>
      <c r="D25" s="8"/>
      <c r="E25" s="8"/>
      <c r="F25" s="8"/>
      <c r="G25" s="8"/>
      <c r="H25" s="27" t="s">
        <v>46</v>
      </c>
      <c r="I25" s="28"/>
      <c r="J25" s="29"/>
      <c r="K25" s="30">
        <f>K26</f>
        <v>0</v>
      </c>
      <c r="L25" s="30">
        <f>L26</f>
        <v>0</v>
      </c>
      <c r="M25" s="30">
        <f>L25-K25</f>
        <v>0</v>
      </c>
      <c r="N25" s="31">
        <v>0</v>
      </c>
    </row>
    <row r="26" spans="1:14" x14ac:dyDescent="0.3">
      <c r="A26" s="8"/>
      <c r="B26" s="8"/>
      <c r="C26" s="8"/>
      <c r="D26" s="8"/>
      <c r="E26" s="8"/>
      <c r="F26" s="8"/>
      <c r="G26" s="8"/>
      <c r="H26" s="34"/>
      <c r="I26" s="51" t="s">
        <v>47</v>
      </c>
      <c r="J26" s="29"/>
      <c r="K26" s="30">
        <f>K27</f>
        <v>0</v>
      </c>
      <c r="L26" s="30">
        <f>L27</f>
        <v>0</v>
      </c>
      <c r="M26" s="30">
        <f>M27</f>
        <v>0</v>
      </c>
      <c r="N26" s="31">
        <v>0</v>
      </c>
    </row>
    <row r="27" spans="1:14" x14ac:dyDescent="0.3">
      <c r="A27" s="8"/>
      <c r="B27" s="8"/>
      <c r="C27" s="8"/>
      <c r="D27" s="8"/>
      <c r="E27" s="8"/>
      <c r="F27" s="8"/>
      <c r="G27" s="8"/>
      <c r="H27" s="37"/>
      <c r="I27" s="40"/>
      <c r="J27" s="57" t="s">
        <v>48</v>
      </c>
      <c r="K27" s="30">
        <f>[1]세출!D53</f>
        <v>0</v>
      </c>
      <c r="L27" s="30">
        <f>[1]세출!E53</f>
        <v>0</v>
      </c>
      <c r="M27" s="30">
        <f t="shared" ref="M27:M33" si="7">L27-K27</f>
        <v>0</v>
      </c>
      <c r="N27" s="31">
        <v>0</v>
      </c>
    </row>
    <row r="28" spans="1:14" x14ac:dyDescent="0.3">
      <c r="A28" s="8"/>
      <c r="B28" s="8"/>
      <c r="C28" s="8"/>
      <c r="D28" s="8"/>
      <c r="E28" s="8"/>
      <c r="F28" s="8"/>
      <c r="G28" s="8"/>
      <c r="H28" s="27" t="s">
        <v>49</v>
      </c>
      <c r="I28" s="28"/>
      <c r="J28" s="29"/>
      <c r="K28" s="30">
        <f>K29</f>
        <v>20000</v>
      </c>
      <c r="L28" s="30">
        <f>L29</f>
        <v>20000</v>
      </c>
      <c r="M28" s="30">
        <f t="shared" si="7"/>
        <v>0</v>
      </c>
      <c r="N28" s="31">
        <f t="shared" si="1"/>
        <v>0</v>
      </c>
    </row>
    <row r="29" spans="1:14" x14ac:dyDescent="0.3">
      <c r="A29" s="8"/>
      <c r="B29" s="8"/>
      <c r="C29" s="8"/>
      <c r="D29" s="8"/>
      <c r="E29" s="8"/>
      <c r="F29" s="8"/>
      <c r="G29" s="8"/>
      <c r="H29" s="34"/>
      <c r="I29" s="51" t="s">
        <v>50</v>
      </c>
      <c r="J29" s="29"/>
      <c r="K29" s="30">
        <f>K30</f>
        <v>20000</v>
      </c>
      <c r="L29" s="30">
        <f>L30</f>
        <v>20000</v>
      </c>
      <c r="M29" s="30">
        <f t="shared" si="7"/>
        <v>0</v>
      </c>
      <c r="N29" s="31">
        <f t="shared" si="1"/>
        <v>0</v>
      </c>
    </row>
    <row r="30" spans="1:14" x14ac:dyDescent="0.3">
      <c r="A30" s="8"/>
      <c r="B30" s="8"/>
      <c r="C30" s="8"/>
      <c r="D30" s="8"/>
      <c r="E30" s="8"/>
      <c r="F30" s="8"/>
      <c r="G30" s="8"/>
      <c r="H30" s="37"/>
      <c r="I30" s="62"/>
      <c r="J30" s="57" t="s">
        <v>50</v>
      </c>
      <c r="K30" s="30">
        <f>[1]세출!D56</f>
        <v>20000</v>
      </c>
      <c r="L30" s="30">
        <f>[1]세출!E56</f>
        <v>20000</v>
      </c>
      <c r="M30" s="30">
        <f t="shared" si="7"/>
        <v>0</v>
      </c>
      <c r="N30" s="31">
        <f t="shared" si="1"/>
        <v>0</v>
      </c>
    </row>
    <row r="31" spans="1:14" x14ac:dyDescent="0.3">
      <c r="A31" s="8"/>
      <c r="B31" s="8"/>
      <c r="C31" s="8"/>
      <c r="D31" s="8"/>
      <c r="E31" s="8"/>
      <c r="F31" s="8"/>
      <c r="G31" s="8"/>
      <c r="H31" s="27" t="s">
        <v>51</v>
      </c>
      <c r="I31" s="28"/>
      <c r="J31" s="29"/>
      <c r="K31" s="30">
        <f>K32</f>
        <v>24888</v>
      </c>
      <c r="L31" s="30">
        <f>L32</f>
        <v>90130.216</v>
      </c>
      <c r="M31" s="30">
        <f t="shared" si="7"/>
        <v>65242.216</v>
      </c>
      <c r="N31" s="31">
        <f t="shared" si="1"/>
        <v>262.14326583092253</v>
      </c>
    </row>
    <row r="32" spans="1:14" x14ac:dyDescent="0.3">
      <c r="A32" s="8"/>
      <c r="B32" s="8"/>
      <c r="C32" s="8"/>
      <c r="D32" s="8"/>
      <c r="E32" s="8"/>
      <c r="F32" s="8"/>
      <c r="G32" s="8"/>
      <c r="H32" s="63"/>
      <c r="I32" s="51" t="s">
        <v>51</v>
      </c>
      <c r="J32" s="29"/>
      <c r="K32" s="30">
        <f>K33</f>
        <v>24888</v>
      </c>
      <c r="L32" s="30">
        <f>L33</f>
        <v>90130.216</v>
      </c>
      <c r="M32" s="30">
        <f t="shared" si="7"/>
        <v>65242.216</v>
      </c>
      <c r="N32" s="31">
        <f t="shared" si="1"/>
        <v>262.14326583092253</v>
      </c>
    </row>
    <row r="33" spans="1:14" ht="17.25" thickBot="1" x14ac:dyDescent="0.35">
      <c r="A33" s="8"/>
      <c r="B33" s="8"/>
      <c r="C33" s="8"/>
      <c r="D33" s="8"/>
      <c r="E33" s="8"/>
      <c r="F33" s="8"/>
      <c r="G33" s="8"/>
      <c r="H33" s="64"/>
      <c r="I33" s="65"/>
      <c r="J33" s="66" t="s">
        <v>52</v>
      </c>
      <c r="K33" s="55">
        <f>[1]세출!D60</f>
        <v>24888</v>
      </c>
      <c r="L33" s="55">
        <f>[1]세출!E60</f>
        <v>90130.216</v>
      </c>
      <c r="M33" s="55">
        <f t="shared" si="7"/>
        <v>65242.216</v>
      </c>
      <c r="N33" s="56">
        <f t="shared" si="1"/>
        <v>262.14326583092253</v>
      </c>
    </row>
  </sheetData>
  <mergeCells count="37">
    <mergeCell ref="I29:J29"/>
    <mergeCell ref="H31:J31"/>
    <mergeCell ref="I32:J32"/>
    <mergeCell ref="I20:J20"/>
    <mergeCell ref="H22:J22"/>
    <mergeCell ref="I23:J23"/>
    <mergeCell ref="H25:J25"/>
    <mergeCell ref="I26:J26"/>
    <mergeCell ref="H28:J28"/>
    <mergeCell ref="A15:C15"/>
    <mergeCell ref="I15:J15"/>
    <mergeCell ref="B16:C16"/>
    <mergeCell ref="A18:C18"/>
    <mergeCell ref="B19:C19"/>
    <mergeCell ref="H19:J19"/>
    <mergeCell ref="A7:C7"/>
    <mergeCell ref="H7:J7"/>
    <mergeCell ref="A8:C8"/>
    <mergeCell ref="H8:J8"/>
    <mergeCell ref="B9:C9"/>
    <mergeCell ref="I9:J9"/>
    <mergeCell ref="H5:H6"/>
    <mergeCell ref="I5:I6"/>
    <mergeCell ref="J5:J6"/>
    <mergeCell ref="K5:K6"/>
    <mergeCell ref="L5:L6"/>
    <mergeCell ref="M5:N5"/>
    <mergeCell ref="A1:N1"/>
    <mergeCell ref="M2:N3"/>
    <mergeCell ref="A4:G4"/>
    <mergeCell ref="H4:N4"/>
    <mergeCell ref="A5:A6"/>
    <mergeCell ref="B5:B6"/>
    <mergeCell ref="C5:C6"/>
    <mergeCell ref="D5:D6"/>
    <mergeCell ref="E5:E6"/>
    <mergeCell ref="F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김진숙</dc:creator>
  <cp:lastModifiedBy>김진숙</cp:lastModifiedBy>
  <dcterms:created xsi:type="dcterms:W3CDTF">2022-03-25T00:16:52Z</dcterms:created>
  <dcterms:modified xsi:type="dcterms:W3CDTF">2022-03-25T00:18:39Z</dcterms:modified>
</cp:coreProperties>
</file>