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14. 2022년 업무자료\1. 업무자료\2. 기획지역연계팀\100.홈페이지 자료실 등록자료\3. 22년 자료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" i="1" l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M27" i="1"/>
  <c r="L27" i="1"/>
  <c r="K27" i="1"/>
  <c r="N27" i="1" s="1"/>
  <c r="M26" i="1"/>
  <c r="L26" i="1"/>
  <c r="K26" i="1"/>
  <c r="N26" i="1" s="1"/>
  <c r="M25" i="1"/>
  <c r="L25" i="1"/>
  <c r="K25" i="1"/>
  <c r="N25" i="1" s="1"/>
  <c r="L24" i="1"/>
  <c r="K24" i="1"/>
  <c r="L23" i="1"/>
  <c r="K23" i="1"/>
  <c r="L22" i="1"/>
  <c r="K22" i="1"/>
  <c r="L21" i="1"/>
  <c r="K21" i="1"/>
  <c r="L20" i="1"/>
  <c r="K20" i="1"/>
  <c r="E20" i="1"/>
  <c r="D20" i="1"/>
  <c r="L19" i="1"/>
  <c r="K19" i="1"/>
  <c r="E19" i="1"/>
  <c r="D19" i="1"/>
  <c r="L18" i="1"/>
  <c r="K18" i="1"/>
  <c r="E18" i="1"/>
  <c r="D18" i="1"/>
  <c r="L17" i="1"/>
  <c r="K17" i="1"/>
  <c r="E17" i="1"/>
  <c r="D17" i="1"/>
  <c r="L16" i="1"/>
  <c r="K16" i="1"/>
  <c r="E16" i="1"/>
  <c r="D16" i="1"/>
  <c r="L15" i="1"/>
  <c r="K15" i="1"/>
  <c r="E15" i="1"/>
  <c r="D15" i="1"/>
  <c r="L14" i="1"/>
  <c r="K14" i="1"/>
  <c r="E14" i="1"/>
  <c r="D14" i="1"/>
  <c r="L13" i="1"/>
  <c r="K13" i="1"/>
  <c r="E13" i="1"/>
  <c r="D13" i="1"/>
  <c r="L12" i="1"/>
  <c r="K12" i="1"/>
  <c r="E12" i="1"/>
  <c r="D12" i="1"/>
  <c r="L11" i="1"/>
  <c r="K11" i="1"/>
  <c r="E11" i="1"/>
  <c r="D11" i="1"/>
  <c r="L10" i="1"/>
  <c r="K10" i="1"/>
  <c r="E10" i="1"/>
  <c r="D10" i="1"/>
  <c r="L9" i="1"/>
  <c r="K9" i="1"/>
  <c r="E9" i="1"/>
  <c r="D9" i="1"/>
  <c r="L8" i="1"/>
  <c r="K8" i="1"/>
  <c r="E8" i="1"/>
  <c r="D8" i="1"/>
  <c r="L7" i="1"/>
  <c r="K7" i="1"/>
  <c r="E7" i="1"/>
  <c r="D7" i="1"/>
  <c r="L5" i="1"/>
  <c r="K5" i="1"/>
  <c r="N31" i="1" l="1"/>
  <c r="N33" i="1"/>
  <c r="N35" i="1"/>
  <c r="G7" i="1"/>
  <c r="F7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2" i="1"/>
  <c r="M7" i="1"/>
  <c r="F8" i="1"/>
  <c r="G8" i="1" s="1"/>
  <c r="M8" i="1"/>
  <c r="F9" i="1"/>
  <c r="G9" i="1" s="1"/>
  <c r="M9" i="1"/>
  <c r="F10" i="1"/>
  <c r="G10" i="1" s="1"/>
  <c r="M10" i="1"/>
  <c r="F11" i="1"/>
  <c r="G11" i="1" s="1"/>
  <c r="M11" i="1"/>
  <c r="F12" i="1"/>
  <c r="G12" i="1" s="1"/>
  <c r="M12" i="1"/>
  <c r="F13" i="1"/>
  <c r="G13" i="1" s="1"/>
  <c r="M13" i="1"/>
  <c r="F14" i="1"/>
  <c r="G14" i="1" s="1"/>
  <c r="M14" i="1"/>
  <c r="F15" i="1"/>
  <c r="G15" i="1" s="1"/>
  <c r="M15" i="1"/>
  <c r="F16" i="1"/>
  <c r="G16" i="1" s="1"/>
  <c r="M16" i="1"/>
  <c r="F17" i="1"/>
  <c r="G17" i="1" s="1"/>
  <c r="M17" i="1"/>
  <c r="F18" i="1"/>
  <c r="G18" i="1" s="1"/>
  <c r="M18" i="1"/>
  <c r="F19" i="1"/>
  <c r="G19" i="1" s="1"/>
  <c r="M19" i="1"/>
  <c r="F20" i="1"/>
  <c r="G20" i="1" s="1"/>
  <c r="M20" i="1"/>
  <c r="M21" i="1"/>
  <c r="N21" i="1" s="1"/>
  <c r="M22" i="1"/>
  <c r="M24" i="1"/>
  <c r="M23" i="1" s="1"/>
  <c r="N23" i="1" s="1"/>
  <c r="M28" i="1"/>
  <c r="N28" i="1" s="1"/>
  <c r="M30" i="1"/>
  <c r="M29" i="1" s="1"/>
  <c r="N29" i="1" s="1"/>
  <c r="M31" i="1"/>
  <c r="M32" i="1"/>
  <c r="N32" i="1" s="1"/>
  <c r="M33" i="1"/>
  <c r="M34" i="1"/>
  <c r="N34" i="1" s="1"/>
  <c r="M35" i="1"/>
  <c r="M36" i="1"/>
  <c r="N36" i="1" s="1"/>
  <c r="N24" i="1" l="1"/>
  <c r="N30" i="1"/>
</calcChain>
</file>

<file path=xl/sharedStrings.xml><?xml version="1.0" encoding="utf-8"?>
<sst xmlns="http://schemas.openxmlformats.org/spreadsheetml/2006/main" count="62" uniqueCount="55">
  <si>
    <t>(단위:천원)</t>
  </si>
  <si>
    <t>세                                        입</t>
  </si>
  <si>
    <t>세                      출</t>
  </si>
  <si>
    <t>관</t>
  </si>
  <si>
    <t>항</t>
  </si>
  <si>
    <t>목</t>
  </si>
  <si>
    <t>2021(A)
결산추경</t>
    <phoneticPr fontId="4" type="noConversion"/>
  </si>
  <si>
    <t>2021(B)
결산</t>
    <phoneticPr fontId="4" type="noConversion"/>
  </si>
  <si>
    <t>증   감(B)-(A)</t>
  </si>
  <si>
    <t>금   액</t>
  </si>
  <si>
    <t>비 율 (%)</t>
    <phoneticPr fontId="4" type="noConversion"/>
  </si>
  <si>
    <t>비 율 (%)</t>
    <phoneticPr fontId="4" type="noConversion"/>
  </si>
  <si>
    <t>총계</t>
  </si>
  <si>
    <t>총계</t>
    <phoneticPr fontId="4" type="noConversion"/>
  </si>
  <si>
    <t>사업수입(01)</t>
  </si>
  <si>
    <t>사무비(01)</t>
    <phoneticPr fontId="4" type="noConversion"/>
  </si>
  <si>
    <t>사업수입(11)</t>
  </si>
  <si>
    <t>인건비(11)</t>
    <phoneticPr fontId="4" type="noConversion"/>
  </si>
  <si>
    <t>정부지원금</t>
    <phoneticPr fontId="4" type="noConversion"/>
  </si>
  <si>
    <t>급여</t>
    <phoneticPr fontId="4" type="noConversion"/>
  </si>
  <si>
    <t>가산수당</t>
    <phoneticPr fontId="4" type="noConversion"/>
  </si>
  <si>
    <t>제수당</t>
    <phoneticPr fontId="4" type="noConversion"/>
  </si>
  <si>
    <t>일자리안정자금</t>
    <phoneticPr fontId="4" type="noConversion"/>
  </si>
  <si>
    <t>교통비</t>
    <phoneticPr fontId="4" type="noConversion"/>
  </si>
  <si>
    <t>교통비</t>
    <phoneticPr fontId="4" type="noConversion"/>
  </si>
  <si>
    <t>퇴직적립금</t>
    <phoneticPr fontId="4" type="noConversion"/>
  </si>
  <si>
    <t>이월금(07)</t>
    <phoneticPr fontId="4" type="noConversion"/>
  </si>
  <si>
    <t>사대보험</t>
    <phoneticPr fontId="4" type="noConversion"/>
  </si>
  <si>
    <t>이월금(71)</t>
    <phoneticPr fontId="4" type="noConversion"/>
  </si>
  <si>
    <t>복리후생</t>
    <phoneticPr fontId="4" type="noConversion"/>
  </si>
  <si>
    <t>전년도이월금</t>
    <phoneticPr fontId="4" type="noConversion"/>
  </si>
  <si>
    <t>업무추진비(12)</t>
    <phoneticPr fontId="4" type="noConversion"/>
  </si>
  <si>
    <t>잡수입(08)</t>
    <phoneticPr fontId="4" type="noConversion"/>
  </si>
  <si>
    <t>회의비</t>
    <phoneticPr fontId="4" type="noConversion"/>
  </si>
  <si>
    <t>잡수입(81)</t>
    <phoneticPr fontId="4" type="noConversion"/>
  </si>
  <si>
    <t>운영비(13)</t>
    <phoneticPr fontId="4" type="noConversion"/>
  </si>
  <si>
    <t>예금이자수입</t>
    <phoneticPr fontId="4" type="noConversion"/>
  </si>
  <si>
    <t>제세공과금</t>
    <phoneticPr fontId="4" type="noConversion"/>
  </si>
  <si>
    <t>기타잡수입</t>
    <phoneticPr fontId="4" type="noConversion"/>
  </si>
  <si>
    <t>차량비</t>
    <phoneticPr fontId="4" type="noConversion"/>
  </si>
  <si>
    <t>여비</t>
    <phoneticPr fontId="4" type="noConversion"/>
  </si>
  <si>
    <t>재산조성비(02)</t>
    <phoneticPr fontId="4" type="noConversion"/>
  </si>
  <si>
    <t>시설비(21)</t>
    <phoneticPr fontId="4" type="noConversion"/>
  </si>
  <si>
    <t>자산취득비</t>
    <phoneticPr fontId="4" type="noConversion"/>
  </si>
  <si>
    <t>사업비(03)</t>
    <phoneticPr fontId="4" type="noConversion"/>
  </si>
  <si>
    <t>사업비(31)</t>
    <phoneticPr fontId="4" type="noConversion"/>
  </si>
  <si>
    <t>활동지원사업비</t>
    <phoneticPr fontId="4" type="noConversion"/>
  </si>
  <si>
    <t>예비비(07)</t>
    <phoneticPr fontId="4" type="noConversion"/>
  </si>
  <si>
    <t>예비비(71)</t>
    <phoneticPr fontId="4" type="noConversion"/>
  </si>
  <si>
    <t>예비비</t>
    <phoneticPr fontId="4" type="noConversion"/>
  </si>
  <si>
    <t>전출금</t>
    <phoneticPr fontId="4" type="noConversion"/>
  </si>
  <si>
    <t>차기이월금</t>
    <phoneticPr fontId="4" type="noConversion"/>
  </si>
  <si>
    <t>차기이월금</t>
    <phoneticPr fontId="4" type="noConversion"/>
  </si>
  <si>
    <t>차기이월금</t>
    <phoneticPr fontId="4" type="noConversion"/>
  </si>
  <si>
    <t>2021년도 장애인활동지원 결산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</si>
</sst>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2" fontId="1" fillId="0" borderId="0">
      <alignment vertical="center"/>
    </xf>
  </cellStyleXfs>
  <cellXfs count="7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176" fontId="10" fillId="0" borderId="13" xfId="1" applyNumberFormat="1" applyFont="1" applyBorder="1">
      <alignment vertical="center"/>
    </xf>
    <xf numFmtId="177" fontId="7" fillId="0" borderId="14" xfId="1" applyNumberFormat="1" applyFont="1" applyBorder="1">
      <alignment vertical="center"/>
    </xf>
    <xf numFmtId="177" fontId="7" fillId="0" borderId="14" xfId="1" applyNumberFormat="1" applyFont="1" applyBorder="1" applyAlignment="1">
      <alignment horizontal="right" vertical="center"/>
    </xf>
    <xf numFmtId="176" fontId="7" fillId="0" borderId="5" xfId="1" applyNumberFormat="1" applyFont="1" applyBorder="1">
      <alignment vertical="center"/>
    </xf>
    <xf numFmtId="177" fontId="7" fillId="0" borderId="6" xfId="1" applyNumberFormat="1" applyFont="1" applyBorder="1">
      <alignment vertical="center"/>
    </xf>
    <xf numFmtId="177" fontId="7" fillId="0" borderId="6" xfId="1" applyNumberFormat="1" applyFont="1" applyBorder="1" applyAlignment="1">
      <alignment horizontal="right" vertical="center"/>
    </xf>
    <xf numFmtId="0" fontId="7" fillId="0" borderId="18" xfId="1" applyFont="1" applyBorder="1" applyAlignment="1">
      <alignment vertical="center" textRotation="255" shrinkToFit="1"/>
    </xf>
    <xf numFmtId="0" fontId="7" fillId="0" borderId="20" xfId="1" applyFont="1" applyBorder="1" applyAlignment="1">
      <alignment vertical="center" textRotation="255" shrinkToFit="1"/>
    </xf>
    <xf numFmtId="0" fontId="7" fillId="0" borderId="7" xfId="1" applyFont="1" applyBorder="1" applyAlignment="1">
      <alignment vertical="center" wrapText="1"/>
    </xf>
    <xf numFmtId="41" fontId="7" fillId="0" borderId="7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41" fontId="7" fillId="0" borderId="5" xfId="1" applyNumberFormat="1" applyFont="1" applyBorder="1" applyAlignment="1">
      <alignment vertical="center" shrinkToFit="1"/>
    </xf>
    <xf numFmtId="0" fontId="9" fillId="0" borderId="21" xfId="2" applyFont="1" applyBorder="1">
      <alignment vertical="center"/>
    </xf>
    <xf numFmtId="0" fontId="7" fillId="0" borderId="22" xfId="1" applyFont="1" applyBorder="1" applyAlignment="1">
      <alignment vertical="center" wrapText="1"/>
    </xf>
    <xf numFmtId="0" fontId="7" fillId="0" borderId="22" xfId="1" applyFont="1" applyBorder="1" applyAlignment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23" xfId="1" applyFont="1" applyBorder="1" applyAlignment="1">
      <alignment horizontal="left" vertical="center" wrapText="1"/>
    </xf>
    <xf numFmtId="41" fontId="7" fillId="0" borderId="5" xfId="1" applyNumberFormat="1" applyFont="1" applyBorder="1">
      <alignment vertical="center"/>
    </xf>
    <xf numFmtId="0" fontId="7" fillId="0" borderId="21" xfId="1" applyFont="1" applyBorder="1" applyAlignment="1">
      <alignment vertical="center" textRotation="255" shrinkToFit="1"/>
    </xf>
    <xf numFmtId="0" fontId="7" fillId="0" borderId="5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41" fontId="7" fillId="0" borderId="17" xfId="1" applyNumberFormat="1" applyFont="1" applyBorder="1">
      <alignment vertical="center"/>
    </xf>
    <xf numFmtId="0" fontId="7" fillId="0" borderId="24" xfId="1" applyFont="1" applyBorder="1" applyAlignment="1">
      <alignment vertical="center" textRotation="255" shrinkToFit="1"/>
    </xf>
    <xf numFmtId="0" fontId="11" fillId="0" borderId="25" xfId="1" applyFont="1" applyBorder="1" applyAlignment="1">
      <alignment horizontal="center" vertical="center"/>
    </xf>
    <xf numFmtId="41" fontId="7" fillId="0" borderId="26" xfId="1" applyNumberFormat="1" applyFont="1" applyBorder="1">
      <alignment vertical="center"/>
    </xf>
    <xf numFmtId="176" fontId="7" fillId="0" borderId="27" xfId="1" applyNumberFormat="1" applyFont="1" applyBorder="1">
      <alignment vertical="center"/>
    </xf>
    <xf numFmtId="177" fontId="7" fillId="0" borderId="28" xfId="1" applyNumberFormat="1" applyFont="1" applyBorder="1">
      <alignment vertical="center"/>
    </xf>
    <xf numFmtId="0" fontId="7" fillId="0" borderId="29" xfId="1" applyFont="1" applyBorder="1" applyAlignment="1">
      <alignment vertical="center"/>
    </xf>
    <xf numFmtId="0" fontId="8" fillId="0" borderId="0" xfId="2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horizontal="center" vertical="center" textRotation="255" shrinkToFit="1"/>
    </xf>
    <xf numFmtId="0" fontId="7" fillId="0" borderId="20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0" xfId="2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>
      <alignment vertical="center"/>
    </xf>
    <xf numFmtId="0" fontId="7" fillId="0" borderId="18" xfId="1" applyFont="1" applyBorder="1" applyAlignment="1">
      <alignment vertical="center"/>
    </xf>
    <xf numFmtId="0" fontId="7" fillId="0" borderId="0" xfId="2" applyFont="1" applyBorder="1">
      <alignment vertical="center"/>
    </xf>
    <xf numFmtId="0" fontId="7" fillId="0" borderId="24" xfId="1" applyFont="1" applyBorder="1" applyAlignment="1">
      <alignment vertical="center"/>
    </xf>
    <xf numFmtId="0" fontId="7" fillId="0" borderId="27" xfId="1" applyFont="1" applyBorder="1" applyAlignment="1">
      <alignment vertical="center"/>
    </xf>
    <xf numFmtId="41" fontId="7" fillId="0" borderId="27" xfId="1" applyNumberFormat="1" applyFont="1" applyBorder="1" applyAlignment="1">
      <alignment horizontal="left" vertical="center" shrinkToFit="1"/>
    </xf>
    <xf numFmtId="177" fontId="7" fillId="0" borderId="28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10" fillId="0" borderId="12" xfId="1" applyFont="1" applyBorder="1" applyAlignment="1">
      <alignment horizontal="distributed" vertical="center"/>
    </xf>
    <xf numFmtId="0" fontId="10" fillId="0" borderId="13" xfId="1" applyFont="1" applyBorder="1" applyAlignment="1">
      <alignment horizontal="distributed"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42" fontId="7" fillId="0" borderId="4" xfId="3" applyFont="1" applyBorder="1" applyAlignment="1">
      <alignment horizontal="center" vertical="center"/>
    </xf>
    <xf numFmtId="42" fontId="7" fillId="0" borderId="8" xfId="3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_2021&#45380;%20&#49464;&#51077;.&#49464;&#52636;%20&#44208;&#49328;%20&#48372;&#44256;_22&#45380;%204&#50900;%20&#46321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  <sheetName val="전담인력인건비산출"/>
      <sheetName val="급여기준표"/>
    </sheetNames>
    <sheetDataSet>
      <sheetData sheetId="0"/>
      <sheetData sheetId="1"/>
      <sheetData sheetId="2">
        <row r="7">
          <cell r="D7">
            <v>958752</v>
          </cell>
          <cell r="E7">
            <v>964417.23600000003</v>
          </cell>
        </row>
        <row r="8">
          <cell r="D8">
            <v>8136</v>
          </cell>
          <cell r="E8">
            <v>8414.52</v>
          </cell>
        </row>
        <row r="9">
          <cell r="D9">
            <v>9756</v>
          </cell>
          <cell r="E9">
            <v>9454.5120000000006</v>
          </cell>
        </row>
        <row r="10">
          <cell r="D10">
            <v>63792</v>
          </cell>
          <cell r="E10">
            <v>63816</v>
          </cell>
        </row>
        <row r="11">
          <cell r="E11">
            <v>105265.66499999999</v>
          </cell>
        </row>
        <row r="13">
          <cell r="D13">
            <v>105265.66499999999</v>
          </cell>
        </row>
        <row r="16">
          <cell r="D16">
            <v>120</v>
          </cell>
          <cell r="E16">
            <v>139.512</v>
          </cell>
        </row>
        <row r="17">
          <cell r="D17">
            <v>4040</v>
          </cell>
          <cell r="E17">
            <v>3285.1909999999998</v>
          </cell>
        </row>
      </sheetData>
      <sheetData sheetId="3">
        <row r="8">
          <cell r="D8">
            <v>822732</v>
          </cell>
          <cell r="U8">
            <v>809046.24</v>
          </cell>
        </row>
        <row r="11">
          <cell r="D11">
            <v>5297</v>
          </cell>
          <cell r="U11">
            <v>5496.3719999999994</v>
          </cell>
        </row>
        <row r="15">
          <cell r="D15">
            <v>64620</v>
          </cell>
          <cell r="U15">
            <v>63816</v>
          </cell>
        </row>
        <row r="17">
          <cell r="D17">
            <v>68330.333333333343</v>
          </cell>
          <cell r="U17">
            <v>67840.179999999993</v>
          </cell>
        </row>
        <row r="20">
          <cell r="D20">
            <v>52445.955099999999</v>
          </cell>
          <cell r="U20">
            <v>51992.069983299996</v>
          </cell>
        </row>
        <row r="37">
          <cell r="D37">
            <v>7020</v>
          </cell>
          <cell r="U37">
            <v>7020</v>
          </cell>
        </row>
        <row r="43">
          <cell r="U43">
            <v>615.62</v>
          </cell>
        </row>
        <row r="44">
          <cell r="D44">
            <v>1000</v>
          </cell>
        </row>
        <row r="46">
          <cell r="D46">
            <v>5843.8369999999995</v>
          </cell>
          <cell r="U46">
            <v>5721.9209999999994</v>
          </cell>
        </row>
        <row r="54">
          <cell r="D54">
            <v>735</v>
          </cell>
          <cell r="U54">
            <v>735</v>
          </cell>
        </row>
        <row r="57">
          <cell r="D57">
            <v>105.6</v>
          </cell>
          <cell r="U57">
            <v>26.4</v>
          </cell>
        </row>
        <row r="61">
          <cell r="D61">
            <v>1083</v>
          </cell>
          <cell r="U61">
            <v>1083</v>
          </cell>
        </row>
        <row r="64">
          <cell r="D64">
            <v>7265.2</v>
          </cell>
          <cell r="U64">
            <v>5906.0999999999995</v>
          </cell>
        </row>
        <row r="75">
          <cell r="D75">
            <v>0</v>
          </cell>
          <cell r="U75">
            <v>0</v>
          </cell>
        </row>
        <row r="78">
          <cell r="D78">
            <v>0</v>
          </cell>
          <cell r="U78">
            <v>0</v>
          </cell>
        </row>
        <row r="83">
          <cell r="D83">
            <v>113383.74</v>
          </cell>
          <cell r="U83">
            <v>135493.74600000001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R12" sqref="R12"/>
    </sheetView>
  </sheetViews>
  <sheetFormatPr defaultRowHeight="16.5" x14ac:dyDescent="0.3"/>
  <sheetData>
    <row r="1" spans="1:14" ht="31.5" x14ac:dyDescent="0.3">
      <c r="A1" s="73" t="s">
        <v>54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ht="20.25" x14ac:dyDescent="0.3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74" t="s">
        <v>0</v>
      </c>
      <c r="N2" s="74"/>
    </row>
    <row r="3" spans="1:14" ht="21" thickBot="1" x14ac:dyDescent="0.35">
      <c r="A3" s="3"/>
      <c r="B3" s="3"/>
      <c r="C3" s="3"/>
      <c r="D3" s="4"/>
      <c r="E3" s="4"/>
      <c r="F3" s="5"/>
      <c r="G3" s="5"/>
      <c r="H3" s="4"/>
      <c r="I3" s="6"/>
      <c r="J3" s="6"/>
      <c r="K3" s="6"/>
      <c r="L3" s="6"/>
      <c r="M3" s="74"/>
      <c r="N3" s="74"/>
    </row>
    <row r="4" spans="1:14" x14ac:dyDescent="0.3">
      <c r="A4" s="75" t="s">
        <v>1</v>
      </c>
      <c r="B4" s="76"/>
      <c r="C4" s="76"/>
      <c r="D4" s="76"/>
      <c r="E4" s="76"/>
      <c r="F4" s="76"/>
      <c r="G4" s="77"/>
      <c r="H4" s="75" t="s">
        <v>2</v>
      </c>
      <c r="I4" s="76"/>
      <c r="J4" s="76"/>
      <c r="K4" s="76"/>
      <c r="L4" s="76"/>
      <c r="M4" s="76"/>
      <c r="N4" s="77"/>
    </row>
    <row r="5" spans="1:14" x14ac:dyDescent="0.3">
      <c r="A5" s="65" t="s">
        <v>3</v>
      </c>
      <c r="B5" s="67" t="s">
        <v>4</v>
      </c>
      <c r="C5" s="67" t="s">
        <v>5</v>
      </c>
      <c r="D5" s="71" t="s">
        <v>6</v>
      </c>
      <c r="E5" s="71" t="s">
        <v>7</v>
      </c>
      <c r="F5" s="71" t="s">
        <v>8</v>
      </c>
      <c r="G5" s="72"/>
      <c r="H5" s="65" t="s">
        <v>3</v>
      </c>
      <c r="I5" s="67" t="s">
        <v>4</v>
      </c>
      <c r="J5" s="67" t="s">
        <v>5</v>
      </c>
      <c r="K5" s="69" t="str">
        <f>D5</f>
        <v>2021(A)
결산추경</v>
      </c>
      <c r="L5" s="69" t="str">
        <f>E5</f>
        <v>2021(B)
결산</v>
      </c>
      <c r="M5" s="71" t="s">
        <v>8</v>
      </c>
      <c r="N5" s="72"/>
    </row>
    <row r="6" spans="1:14" ht="17.25" thickBot="1" x14ac:dyDescent="0.35">
      <c r="A6" s="66"/>
      <c r="B6" s="68"/>
      <c r="C6" s="68"/>
      <c r="D6" s="68"/>
      <c r="E6" s="68"/>
      <c r="F6" s="7" t="s">
        <v>9</v>
      </c>
      <c r="G6" s="8" t="s">
        <v>10</v>
      </c>
      <c r="H6" s="66"/>
      <c r="I6" s="68"/>
      <c r="J6" s="68"/>
      <c r="K6" s="70"/>
      <c r="L6" s="70"/>
      <c r="M6" s="7" t="s">
        <v>9</v>
      </c>
      <c r="N6" s="8" t="s">
        <v>11</v>
      </c>
    </row>
    <row r="7" spans="1:14" ht="17.25" thickTop="1" x14ac:dyDescent="0.3">
      <c r="A7" s="61" t="s">
        <v>12</v>
      </c>
      <c r="B7" s="62"/>
      <c r="C7" s="62"/>
      <c r="D7" s="9">
        <f>D8+D14+D17</f>
        <v>1149861.665</v>
      </c>
      <c r="E7" s="9">
        <f>E8+E14+E17</f>
        <v>1154792.6359999999</v>
      </c>
      <c r="F7" s="9">
        <f t="shared" ref="F7:F20" si="0">E7-D7</f>
        <v>4930.9709999999031</v>
      </c>
      <c r="G7" s="10">
        <f>IF(AND(D7=0,F7=0),"0.0",IF(AND(D7=0,F7&gt;0),"100.0",F7/D7*100))</f>
        <v>0.42883167167764513</v>
      </c>
      <c r="H7" s="61" t="s">
        <v>13</v>
      </c>
      <c r="I7" s="62"/>
      <c r="J7" s="62"/>
      <c r="K7" s="9">
        <f>K8+K22+K25+K28+K31+K34</f>
        <v>1149861.6654333335</v>
      </c>
      <c r="L7" s="9">
        <f>L8+L25+L28+L34+L31+L22</f>
        <v>1154792.6489833</v>
      </c>
      <c r="M7" s="9">
        <f>L7-K7</f>
        <v>4930.9835499664769</v>
      </c>
      <c r="N7" s="11">
        <f>IF(AND(K7=0,M7=0),"0.0",IF(AND(K7=0,M7&gt;0),"100.0",M7/K7*100))</f>
        <v>0.42883276294876743</v>
      </c>
    </row>
    <row r="8" spans="1:14" x14ac:dyDescent="0.3">
      <c r="A8" s="55" t="s">
        <v>14</v>
      </c>
      <c r="B8" s="56"/>
      <c r="C8" s="57"/>
      <c r="D8" s="12">
        <f>D9</f>
        <v>1040436</v>
      </c>
      <c r="E8" s="12">
        <f>E9</f>
        <v>1046102.268</v>
      </c>
      <c r="F8" s="12">
        <f t="shared" si="0"/>
        <v>5666.26800000004</v>
      </c>
      <c r="G8" s="13">
        <f>IF(AND(D8=0,F8=0),"0.0",IF(AND(D8=0,F8&gt;0),"100.0",F8/D8*100))</f>
        <v>0.54460514630405332</v>
      </c>
      <c r="H8" s="63" t="s">
        <v>15</v>
      </c>
      <c r="I8" s="64"/>
      <c r="J8" s="64"/>
      <c r="K8" s="12">
        <f>K9+K16+K18</f>
        <v>1028129.7254333334</v>
      </c>
      <c r="L8" s="12">
        <f>L9+L18+L16</f>
        <v>1012309.8029832999</v>
      </c>
      <c r="M8" s="12">
        <f>L8-K8</f>
        <v>-15819.922450033482</v>
      </c>
      <c r="N8" s="14">
        <f t="shared" ref="N8:N21" si="1">IF(AND(K8=0,M8=0),"0.0",IF(AND(K8=0,M8&gt;0),"100.0",M8/K8*100))</f>
        <v>-1.5387087892401654</v>
      </c>
    </row>
    <row r="9" spans="1:14" x14ac:dyDescent="0.3">
      <c r="A9" s="15"/>
      <c r="B9" s="59" t="s">
        <v>16</v>
      </c>
      <c r="C9" s="60"/>
      <c r="D9" s="12">
        <f>SUM(D10:D13)</f>
        <v>1040436</v>
      </c>
      <c r="E9" s="12">
        <f>SUM(E10:E13)</f>
        <v>1046102.268</v>
      </c>
      <c r="F9" s="12">
        <f t="shared" si="0"/>
        <v>5666.26800000004</v>
      </c>
      <c r="G9" s="13">
        <f t="shared" ref="G9:G20" si="2">IF(AND(D9=0,F9=0),"0.0",IF(AND(D9=0,F9&gt;0),"100.0",F9/D9*100))</f>
        <v>0.54460514630405332</v>
      </c>
      <c r="H9" s="15"/>
      <c r="I9" s="64" t="s">
        <v>17</v>
      </c>
      <c r="J9" s="64"/>
      <c r="K9" s="12">
        <f>SUM(K10:K15)</f>
        <v>1020445.2884333334</v>
      </c>
      <c r="L9" s="12">
        <f>SUM(L10:L15)</f>
        <v>1005210.8619833</v>
      </c>
      <c r="M9" s="12">
        <f t="shared" ref="M9:M19" si="3">L9-K9</f>
        <v>-15234.426450033439</v>
      </c>
      <c r="N9" s="14">
        <f t="shared" si="1"/>
        <v>-1.4929194757146178</v>
      </c>
    </row>
    <row r="10" spans="1:14" x14ac:dyDescent="0.3">
      <c r="A10" s="16"/>
      <c r="B10" s="17"/>
      <c r="C10" s="18" t="s">
        <v>18</v>
      </c>
      <c r="D10" s="19">
        <f>[1]세입!D7</f>
        <v>958752</v>
      </c>
      <c r="E10" s="19">
        <f>[1]세입!E7</f>
        <v>964417.23600000003</v>
      </c>
      <c r="F10" s="19">
        <f t="shared" si="0"/>
        <v>5665.2360000000335</v>
      </c>
      <c r="G10" s="13">
        <f t="shared" si="2"/>
        <v>0.59089691599079153</v>
      </c>
      <c r="H10" s="16"/>
      <c r="I10" s="20"/>
      <c r="J10" s="21" t="s">
        <v>19</v>
      </c>
      <c r="K10" s="12">
        <f>[1]세출!D8</f>
        <v>822732</v>
      </c>
      <c r="L10" s="12">
        <f>[1]세출!U8</f>
        <v>809046.24</v>
      </c>
      <c r="M10" s="12">
        <f t="shared" si="3"/>
        <v>-13685.760000000009</v>
      </c>
      <c r="N10" s="14">
        <f t="shared" si="1"/>
        <v>-1.6634529834745713</v>
      </c>
    </row>
    <row r="11" spans="1:14" x14ac:dyDescent="0.3">
      <c r="A11" s="22"/>
      <c r="B11" s="23"/>
      <c r="C11" s="21" t="s">
        <v>20</v>
      </c>
      <c r="D11" s="19">
        <f>[1]세입!D8</f>
        <v>8136</v>
      </c>
      <c r="E11" s="12">
        <f>[1]세입!E8</f>
        <v>8414.52</v>
      </c>
      <c r="F11" s="12">
        <f t="shared" si="0"/>
        <v>278.52000000000044</v>
      </c>
      <c r="G11" s="13">
        <f t="shared" si="2"/>
        <v>3.4233038348082645</v>
      </c>
      <c r="H11" s="16"/>
      <c r="I11" s="24"/>
      <c r="J11" s="21" t="s">
        <v>21</v>
      </c>
      <c r="K11" s="12">
        <f>[1]세출!D11</f>
        <v>5297</v>
      </c>
      <c r="L11" s="12">
        <f>[1]세출!U11</f>
        <v>5496.3719999999994</v>
      </c>
      <c r="M11" s="12">
        <f t="shared" si="3"/>
        <v>199.37199999999939</v>
      </c>
      <c r="N11" s="14">
        <f t="shared" si="1"/>
        <v>3.7638663394374059</v>
      </c>
    </row>
    <row r="12" spans="1:14" x14ac:dyDescent="0.3">
      <c r="A12" s="22"/>
      <c r="B12" s="23"/>
      <c r="C12" s="21" t="s">
        <v>22</v>
      </c>
      <c r="D12" s="19">
        <f>[1]세입!D9</f>
        <v>9756</v>
      </c>
      <c r="E12" s="12">
        <f>[1]세입!E9</f>
        <v>9454.5120000000006</v>
      </c>
      <c r="F12" s="12">
        <f t="shared" si="0"/>
        <v>-301.48799999999937</v>
      </c>
      <c r="G12" s="13">
        <f t="shared" si="2"/>
        <v>-3.0902829028290215</v>
      </c>
      <c r="H12" s="16"/>
      <c r="I12" s="24"/>
      <c r="J12" s="21" t="s">
        <v>23</v>
      </c>
      <c r="K12" s="12">
        <f>[1]세출!D15</f>
        <v>64620</v>
      </c>
      <c r="L12" s="12">
        <f>[1]세출!U15</f>
        <v>63816</v>
      </c>
      <c r="M12" s="12">
        <f t="shared" si="3"/>
        <v>-804</v>
      </c>
      <c r="N12" s="14">
        <f t="shared" si="1"/>
        <v>-1.2441968430826369</v>
      </c>
    </row>
    <row r="13" spans="1:14" x14ac:dyDescent="0.3">
      <c r="A13" s="22"/>
      <c r="B13" s="23"/>
      <c r="C13" s="21" t="s">
        <v>24</v>
      </c>
      <c r="D13" s="19">
        <f>[1]세입!D10</f>
        <v>63792</v>
      </c>
      <c r="E13" s="12">
        <f>[1]세입!E10</f>
        <v>63816</v>
      </c>
      <c r="F13" s="12">
        <f t="shared" si="0"/>
        <v>24</v>
      </c>
      <c r="G13" s="13">
        <f t="shared" si="2"/>
        <v>3.7622272385252065E-2</v>
      </c>
      <c r="H13" s="16"/>
      <c r="I13" s="24"/>
      <c r="J13" s="21" t="s">
        <v>25</v>
      </c>
      <c r="K13" s="12">
        <f>[1]세출!D17</f>
        <v>68330.333333333343</v>
      </c>
      <c r="L13" s="12">
        <f>[1]세출!U17</f>
        <v>67840.179999999993</v>
      </c>
      <c r="M13" s="12">
        <f t="shared" si="3"/>
        <v>-490.15333333335002</v>
      </c>
      <c r="N13" s="14">
        <f t="shared" si="1"/>
        <v>-0.71732905347066445</v>
      </c>
    </row>
    <row r="14" spans="1:14" x14ac:dyDescent="0.3">
      <c r="A14" s="25" t="s">
        <v>26</v>
      </c>
      <c r="B14" s="26"/>
      <c r="C14" s="27"/>
      <c r="D14" s="12">
        <f>D15</f>
        <v>105265.66499999999</v>
      </c>
      <c r="E14" s="12">
        <f>E15</f>
        <v>105265.66499999999</v>
      </c>
      <c r="F14" s="12">
        <f t="shared" si="0"/>
        <v>0</v>
      </c>
      <c r="G14" s="13">
        <f t="shared" si="2"/>
        <v>0</v>
      </c>
      <c r="H14" s="16"/>
      <c r="I14" s="24"/>
      <c r="J14" s="21" t="s">
        <v>27</v>
      </c>
      <c r="K14" s="12">
        <f>[1]세출!D20</f>
        <v>52445.955099999999</v>
      </c>
      <c r="L14" s="12">
        <f>[1]세출!U20</f>
        <v>51992.069983299996</v>
      </c>
      <c r="M14" s="12">
        <f t="shared" si="3"/>
        <v>-453.88511670000298</v>
      </c>
      <c r="N14" s="14">
        <f t="shared" si="1"/>
        <v>-0.86543398024608187</v>
      </c>
    </row>
    <row r="15" spans="1:14" x14ac:dyDescent="0.3">
      <c r="A15" s="15"/>
      <c r="B15" s="59" t="s">
        <v>28</v>
      </c>
      <c r="C15" s="60"/>
      <c r="D15" s="12">
        <f>D16</f>
        <v>105265.66499999999</v>
      </c>
      <c r="E15" s="12">
        <f>E16</f>
        <v>105265.66499999999</v>
      </c>
      <c r="F15" s="12">
        <f t="shared" si="0"/>
        <v>0</v>
      </c>
      <c r="G15" s="13">
        <f t="shared" si="2"/>
        <v>0</v>
      </c>
      <c r="H15" s="16"/>
      <c r="I15" s="24"/>
      <c r="J15" s="21" t="s">
        <v>29</v>
      </c>
      <c r="K15" s="12">
        <f>[1]세출!D37</f>
        <v>7020</v>
      </c>
      <c r="L15" s="12">
        <f>[1]세출!U37</f>
        <v>7020</v>
      </c>
      <c r="M15" s="12">
        <f>L15-K15</f>
        <v>0</v>
      </c>
      <c r="N15" s="14">
        <f t="shared" si="1"/>
        <v>0</v>
      </c>
    </row>
    <row r="16" spans="1:14" x14ac:dyDescent="0.3">
      <c r="A16" s="16"/>
      <c r="B16" s="28"/>
      <c r="C16" s="29" t="s">
        <v>30</v>
      </c>
      <c r="D16" s="12">
        <f>[1]세입!D13</f>
        <v>105265.66499999999</v>
      </c>
      <c r="E16" s="12">
        <f>[1]세입!E11</f>
        <v>105265.66499999999</v>
      </c>
      <c r="F16" s="12">
        <f t="shared" si="0"/>
        <v>0</v>
      </c>
      <c r="G16" s="13">
        <f t="shared" si="2"/>
        <v>0</v>
      </c>
      <c r="H16" s="16"/>
      <c r="I16" s="59" t="s">
        <v>31</v>
      </c>
      <c r="J16" s="60"/>
      <c r="K16" s="12">
        <f>K17</f>
        <v>1000</v>
      </c>
      <c r="L16" s="12">
        <f>L17</f>
        <v>615.62</v>
      </c>
      <c r="M16" s="12">
        <f>L16-K16</f>
        <v>-384.38</v>
      </c>
      <c r="N16" s="14">
        <f t="shared" si="1"/>
        <v>-38.438000000000002</v>
      </c>
    </row>
    <row r="17" spans="1:14" x14ac:dyDescent="0.3">
      <c r="A17" s="25" t="s">
        <v>32</v>
      </c>
      <c r="B17" s="26"/>
      <c r="C17" s="27"/>
      <c r="D17" s="12">
        <f>D18</f>
        <v>4160</v>
      </c>
      <c r="E17" s="12">
        <f>E18</f>
        <v>3424.703</v>
      </c>
      <c r="F17" s="12">
        <f t="shared" si="0"/>
        <v>-735.29700000000003</v>
      </c>
      <c r="G17" s="13">
        <f t="shared" si="2"/>
        <v>-17.675408653846155</v>
      </c>
      <c r="H17" s="30"/>
      <c r="I17" s="20"/>
      <c r="J17" s="31" t="s">
        <v>33</v>
      </c>
      <c r="K17" s="12">
        <f>[1]세출!D44</f>
        <v>1000</v>
      </c>
      <c r="L17" s="12">
        <f>[1]세출!U43</f>
        <v>615.62</v>
      </c>
      <c r="M17" s="12">
        <f>L17-K17</f>
        <v>-384.38</v>
      </c>
      <c r="N17" s="14">
        <f t="shared" si="1"/>
        <v>-38.438000000000002</v>
      </c>
    </row>
    <row r="18" spans="1:14" x14ac:dyDescent="0.3">
      <c r="A18" s="15"/>
      <c r="B18" s="59" t="s">
        <v>34</v>
      </c>
      <c r="C18" s="60"/>
      <c r="D18" s="12">
        <f>SUM(D19:D20)</f>
        <v>4160</v>
      </c>
      <c r="E18" s="12">
        <f>SUM(E19:E20)</f>
        <v>3424.703</v>
      </c>
      <c r="F18" s="12">
        <f t="shared" si="0"/>
        <v>-735.29700000000003</v>
      </c>
      <c r="G18" s="13">
        <f t="shared" si="2"/>
        <v>-17.675408653846155</v>
      </c>
      <c r="H18" s="16"/>
      <c r="I18" s="59" t="s">
        <v>35</v>
      </c>
      <c r="J18" s="60"/>
      <c r="K18" s="12">
        <f>SUM(K19:K21)</f>
        <v>6684.4369999999999</v>
      </c>
      <c r="L18" s="12">
        <f>SUM(L19:L21)</f>
        <v>6483.320999999999</v>
      </c>
      <c r="M18" s="12">
        <f t="shared" si="3"/>
        <v>-201.11600000000089</v>
      </c>
      <c r="N18" s="14">
        <f t="shared" si="1"/>
        <v>-3.0087201061211424</v>
      </c>
    </row>
    <row r="19" spans="1:14" x14ac:dyDescent="0.3">
      <c r="A19" s="16"/>
      <c r="B19" s="32"/>
      <c r="C19" s="33" t="s">
        <v>36</v>
      </c>
      <c r="D19" s="12">
        <f>[1]세입!D16</f>
        <v>120</v>
      </c>
      <c r="E19" s="12">
        <f>[1]세입!E16</f>
        <v>139.512</v>
      </c>
      <c r="F19" s="12">
        <f t="shared" si="0"/>
        <v>19.512</v>
      </c>
      <c r="G19" s="13">
        <f t="shared" si="2"/>
        <v>16.259999999999998</v>
      </c>
      <c r="H19" s="30"/>
      <c r="I19" s="20"/>
      <c r="J19" s="31" t="s">
        <v>37</v>
      </c>
      <c r="K19" s="12">
        <f>[1]세출!D46</f>
        <v>5843.8369999999995</v>
      </c>
      <c r="L19" s="12">
        <f>[1]세출!U46</f>
        <v>5721.9209999999994</v>
      </c>
      <c r="M19" s="12">
        <f t="shared" si="3"/>
        <v>-121.91600000000017</v>
      </c>
      <c r="N19" s="14">
        <f t="shared" si="1"/>
        <v>-2.0862320424063876</v>
      </c>
    </row>
    <row r="20" spans="1:14" ht="17.25" thickBot="1" x14ac:dyDescent="0.35">
      <c r="A20" s="34"/>
      <c r="B20" s="35"/>
      <c r="C20" s="36" t="s">
        <v>38</v>
      </c>
      <c r="D20" s="37">
        <f>[1]세입!D17</f>
        <v>4040</v>
      </c>
      <c r="E20" s="37">
        <f>[1]세입!E17</f>
        <v>3285.1909999999998</v>
      </c>
      <c r="F20" s="37">
        <f t="shared" si="0"/>
        <v>-754.8090000000002</v>
      </c>
      <c r="G20" s="38">
        <f t="shared" si="2"/>
        <v>-18.683391089108916</v>
      </c>
      <c r="H20" s="30"/>
      <c r="I20" s="24"/>
      <c r="J20" s="31" t="s">
        <v>39</v>
      </c>
      <c r="K20" s="12">
        <f>[1]세출!D54</f>
        <v>735</v>
      </c>
      <c r="L20" s="12">
        <f>[1]세출!U54</f>
        <v>735</v>
      </c>
      <c r="M20" s="12">
        <f>L20-K20</f>
        <v>0</v>
      </c>
      <c r="N20" s="14">
        <f t="shared" si="1"/>
        <v>0</v>
      </c>
    </row>
    <row r="21" spans="1:14" x14ac:dyDescent="0.3">
      <c r="A21" s="6"/>
      <c r="B21" s="6"/>
      <c r="C21" s="6"/>
      <c r="D21" s="6"/>
      <c r="E21" s="6"/>
      <c r="F21" s="6"/>
      <c r="G21" s="6"/>
      <c r="H21" s="30"/>
      <c r="I21" s="39"/>
      <c r="J21" s="31" t="s">
        <v>40</v>
      </c>
      <c r="K21" s="12">
        <f>[1]세출!D57</f>
        <v>105.6</v>
      </c>
      <c r="L21" s="12">
        <f>[1]세출!U57</f>
        <v>26.4</v>
      </c>
      <c r="M21" s="12">
        <f>L21-K21</f>
        <v>-79.199999999999989</v>
      </c>
      <c r="N21" s="14">
        <f t="shared" si="1"/>
        <v>-74.999999999999986</v>
      </c>
    </row>
    <row r="22" spans="1:14" x14ac:dyDescent="0.3">
      <c r="A22" s="40"/>
      <c r="B22" s="40"/>
      <c r="C22" s="40"/>
      <c r="D22" s="40"/>
      <c r="E22" s="40"/>
      <c r="F22" s="40"/>
      <c r="G22" s="40"/>
      <c r="H22" s="55" t="s">
        <v>41</v>
      </c>
      <c r="I22" s="56"/>
      <c r="J22" s="57"/>
      <c r="K22" s="12">
        <f>K23</f>
        <v>1083</v>
      </c>
      <c r="L22" s="12">
        <f>L23</f>
        <v>1083</v>
      </c>
      <c r="M22" s="12">
        <f>L22-K22</f>
        <v>0</v>
      </c>
      <c r="N22" s="14">
        <f>IF(AND(K22=0,M22=0),"0.0",IF(AND(K22=0,M22&gt;0),"100.0",M22/K22*100))</f>
        <v>0</v>
      </c>
    </row>
    <row r="23" spans="1:14" x14ac:dyDescent="0.3">
      <c r="A23" s="40"/>
      <c r="B23" s="40"/>
      <c r="C23" s="40"/>
      <c r="D23" s="40"/>
      <c r="E23" s="40"/>
      <c r="F23" s="40"/>
      <c r="G23" s="40"/>
      <c r="H23" s="15"/>
      <c r="I23" s="58" t="s">
        <v>42</v>
      </c>
      <c r="J23" s="57"/>
      <c r="K23" s="12">
        <f>K24</f>
        <v>1083</v>
      </c>
      <c r="L23" s="12">
        <f>L24</f>
        <v>1083</v>
      </c>
      <c r="M23" s="12">
        <f>M24</f>
        <v>0</v>
      </c>
      <c r="N23" s="14">
        <f t="shared" ref="N23:N36" si="4">IF(AND(K23=0,M23=0),"0.0",IF(AND(K23=0,M23&gt;0),"100.0",M23/K23*100))</f>
        <v>0</v>
      </c>
    </row>
    <row r="24" spans="1:14" x14ac:dyDescent="0.3">
      <c r="A24" s="6"/>
      <c r="B24" s="6"/>
      <c r="C24" s="6"/>
      <c r="D24" s="6"/>
      <c r="E24" s="6"/>
      <c r="F24" s="6"/>
      <c r="G24" s="6"/>
      <c r="H24" s="16"/>
      <c r="I24" s="20"/>
      <c r="J24" s="41" t="s">
        <v>43</v>
      </c>
      <c r="K24" s="12">
        <f>[1]세출!D61</f>
        <v>1083</v>
      </c>
      <c r="L24" s="12">
        <f>[1]세출!U61</f>
        <v>1083</v>
      </c>
      <c r="M24" s="12">
        <f>L24-K24</f>
        <v>0</v>
      </c>
      <c r="N24" s="14">
        <f t="shared" si="4"/>
        <v>0</v>
      </c>
    </row>
    <row r="25" spans="1:14" x14ac:dyDescent="0.3">
      <c r="A25" s="6"/>
      <c r="B25" s="6"/>
      <c r="C25" s="6"/>
      <c r="D25" s="6"/>
      <c r="E25" s="6"/>
      <c r="F25" s="6"/>
      <c r="G25" s="6"/>
      <c r="H25" s="55" t="s">
        <v>44</v>
      </c>
      <c r="I25" s="56"/>
      <c r="J25" s="57"/>
      <c r="K25" s="12">
        <f t="shared" ref="K25:M26" si="5">K26</f>
        <v>7265.2</v>
      </c>
      <c r="L25" s="12">
        <f t="shared" si="5"/>
        <v>5906.0999999999995</v>
      </c>
      <c r="M25" s="12">
        <f t="shared" si="5"/>
        <v>-2810.4000000000005</v>
      </c>
      <c r="N25" s="14">
        <f t="shared" si="4"/>
        <v>-38.68303694323626</v>
      </c>
    </row>
    <row r="26" spans="1:14" x14ac:dyDescent="0.3">
      <c r="A26" s="6"/>
      <c r="B26" s="6"/>
      <c r="C26" s="6"/>
      <c r="D26" s="6"/>
      <c r="E26" s="6"/>
      <c r="F26" s="6"/>
      <c r="G26" s="6"/>
      <c r="H26" s="42"/>
      <c r="I26" s="59" t="s">
        <v>45</v>
      </c>
      <c r="J26" s="60"/>
      <c r="K26" s="12">
        <f t="shared" si="5"/>
        <v>7265.2</v>
      </c>
      <c r="L26" s="12">
        <f t="shared" si="5"/>
        <v>5906.0999999999995</v>
      </c>
      <c r="M26" s="12">
        <f t="shared" si="5"/>
        <v>-2810.4000000000005</v>
      </c>
      <c r="N26" s="14">
        <f t="shared" si="4"/>
        <v>-38.68303694323626</v>
      </c>
    </row>
    <row r="27" spans="1:14" x14ac:dyDescent="0.3">
      <c r="A27" s="6"/>
      <c r="B27" s="6"/>
      <c r="C27" s="6"/>
      <c r="D27" s="6"/>
      <c r="E27" s="6"/>
      <c r="F27" s="6"/>
      <c r="G27" s="6"/>
      <c r="H27" s="43"/>
      <c r="I27" s="20"/>
      <c r="J27" s="44" t="s">
        <v>46</v>
      </c>
      <c r="K27" s="12">
        <f>[1]세출!D64</f>
        <v>7265.2</v>
      </c>
      <c r="L27" s="12">
        <f>[1]세출!U64</f>
        <v>5906.0999999999995</v>
      </c>
      <c r="M27" s="12">
        <f>L27-8716.5</f>
        <v>-2810.4000000000005</v>
      </c>
      <c r="N27" s="14">
        <f t="shared" si="4"/>
        <v>-38.68303694323626</v>
      </c>
    </row>
    <row r="28" spans="1:14" x14ac:dyDescent="0.3">
      <c r="A28" s="6"/>
      <c r="B28" s="6"/>
      <c r="C28" s="6"/>
      <c r="D28" s="6"/>
      <c r="E28" s="6"/>
      <c r="F28" s="6"/>
      <c r="G28" s="6"/>
      <c r="H28" s="55" t="s">
        <v>47</v>
      </c>
      <c r="I28" s="56"/>
      <c r="J28" s="57"/>
      <c r="K28" s="12">
        <f>K29</f>
        <v>0</v>
      </c>
      <c r="L28" s="12">
        <f>L29</f>
        <v>0</v>
      </c>
      <c r="M28" s="12">
        <f>L28-K28</f>
        <v>0</v>
      </c>
      <c r="N28" s="14" t="str">
        <f t="shared" si="4"/>
        <v>0.0</v>
      </c>
    </row>
    <row r="29" spans="1:14" x14ac:dyDescent="0.3">
      <c r="A29" s="6"/>
      <c r="B29" s="6"/>
      <c r="C29" s="6"/>
      <c r="D29" s="6"/>
      <c r="E29" s="6"/>
      <c r="F29" s="6"/>
      <c r="G29" s="6"/>
      <c r="H29" s="15"/>
      <c r="I29" s="58" t="s">
        <v>48</v>
      </c>
      <c r="J29" s="57"/>
      <c r="K29" s="12">
        <f>K30</f>
        <v>0</v>
      </c>
      <c r="L29" s="12">
        <f>L30</f>
        <v>0</v>
      </c>
      <c r="M29" s="12">
        <f>M30</f>
        <v>0</v>
      </c>
      <c r="N29" s="14" t="str">
        <f t="shared" si="4"/>
        <v>0.0</v>
      </c>
    </row>
    <row r="30" spans="1:14" x14ac:dyDescent="0.3">
      <c r="A30" s="6"/>
      <c r="B30" s="6"/>
      <c r="C30" s="6"/>
      <c r="D30" s="6"/>
      <c r="E30" s="6"/>
      <c r="F30" s="6"/>
      <c r="G30" s="6"/>
      <c r="H30" s="16"/>
      <c r="I30" s="20"/>
      <c r="J30" s="41" t="s">
        <v>49</v>
      </c>
      <c r="K30" s="12">
        <f>[1]세출!D75</f>
        <v>0</v>
      </c>
      <c r="L30" s="12">
        <f>[1]세출!U75</f>
        <v>0</v>
      </c>
      <c r="M30" s="12">
        <f t="shared" ref="M30:M36" si="6">L30-K30</f>
        <v>0</v>
      </c>
      <c r="N30" s="14" t="str">
        <f t="shared" si="4"/>
        <v>0.0</v>
      </c>
    </row>
    <row r="31" spans="1:14" x14ac:dyDescent="0.3">
      <c r="A31" s="6"/>
      <c r="B31" s="6"/>
      <c r="C31" s="6"/>
      <c r="D31" s="6"/>
      <c r="E31" s="6"/>
      <c r="F31" s="6"/>
      <c r="G31" s="6"/>
      <c r="H31" s="55" t="s">
        <v>50</v>
      </c>
      <c r="I31" s="56"/>
      <c r="J31" s="57"/>
      <c r="K31" s="12">
        <f>K32</f>
        <v>0</v>
      </c>
      <c r="L31" s="12">
        <f>L32</f>
        <v>0</v>
      </c>
      <c r="M31" s="12">
        <f t="shared" si="6"/>
        <v>0</v>
      </c>
      <c r="N31" s="14" t="str">
        <f t="shared" si="4"/>
        <v>0.0</v>
      </c>
    </row>
    <row r="32" spans="1:14" x14ac:dyDescent="0.3">
      <c r="A32" s="6"/>
      <c r="B32" s="6"/>
      <c r="C32" s="6"/>
      <c r="D32" s="6"/>
      <c r="E32" s="6"/>
      <c r="F32" s="6"/>
      <c r="G32" s="6"/>
      <c r="H32" s="15"/>
      <c r="I32" s="58" t="s">
        <v>50</v>
      </c>
      <c r="J32" s="57"/>
      <c r="K32" s="12">
        <f>K33</f>
        <v>0</v>
      </c>
      <c r="L32" s="12">
        <f>L33</f>
        <v>0</v>
      </c>
      <c r="M32" s="12">
        <f t="shared" si="6"/>
        <v>0</v>
      </c>
      <c r="N32" s="14" t="str">
        <f t="shared" si="4"/>
        <v>0.0</v>
      </c>
    </row>
    <row r="33" spans="1:14" x14ac:dyDescent="0.3">
      <c r="A33" s="6"/>
      <c r="B33" s="6"/>
      <c r="C33" s="6"/>
      <c r="D33" s="6"/>
      <c r="E33" s="6"/>
      <c r="F33" s="6"/>
      <c r="G33" s="6"/>
      <c r="H33" s="16"/>
      <c r="I33" s="45"/>
      <c r="J33" s="41" t="s">
        <v>50</v>
      </c>
      <c r="K33" s="12">
        <f>[1]세출!D78</f>
        <v>0</v>
      </c>
      <c r="L33" s="12">
        <f>[1]세출!U78</f>
        <v>0</v>
      </c>
      <c r="M33" s="12">
        <f t="shared" si="6"/>
        <v>0</v>
      </c>
      <c r="N33" s="14" t="str">
        <f t="shared" si="4"/>
        <v>0.0</v>
      </c>
    </row>
    <row r="34" spans="1:14" x14ac:dyDescent="0.3">
      <c r="A34" s="46"/>
      <c r="B34" s="46"/>
      <c r="C34" s="46"/>
      <c r="D34" s="46"/>
      <c r="E34" s="46"/>
      <c r="F34" s="46"/>
      <c r="G34" s="46"/>
      <c r="H34" s="55" t="s">
        <v>51</v>
      </c>
      <c r="I34" s="56"/>
      <c r="J34" s="57"/>
      <c r="K34" s="12">
        <f>K35</f>
        <v>113383.74</v>
      </c>
      <c r="L34" s="12">
        <f>L35</f>
        <v>135493.74600000001</v>
      </c>
      <c r="M34" s="12">
        <f t="shared" si="6"/>
        <v>22110.006000000008</v>
      </c>
      <c r="N34" s="14">
        <f t="shared" si="4"/>
        <v>19.500155842451491</v>
      </c>
    </row>
    <row r="35" spans="1:14" x14ac:dyDescent="0.3">
      <c r="A35" s="47"/>
      <c r="B35" s="47"/>
      <c r="C35" s="47"/>
      <c r="D35" s="47"/>
      <c r="E35" s="47"/>
      <c r="F35" s="47"/>
      <c r="G35" s="48"/>
      <c r="H35" s="49"/>
      <c r="I35" s="58" t="s">
        <v>52</v>
      </c>
      <c r="J35" s="57"/>
      <c r="K35" s="12">
        <f>K36</f>
        <v>113383.74</v>
      </c>
      <c r="L35" s="12">
        <f>L36</f>
        <v>135493.74600000001</v>
      </c>
      <c r="M35" s="12">
        <f t="shared" si="6"/>
        <v>22110.006000000008</v>
      </c>
      <c r="N35" s="14">
        <f t="shared" si="4"/>
        <v>19.500155842451491</v>
      </c>
    </row>
    <row r="36" spans="1:14" ht="17.25" thickBot="1" x14ac:dyDescent="0.35">
      <c r="A36" s="50"/>
      <c r="B36" s="50"/>
      <c r="C36" s="50"/>
      <c r="D36" s="50"/>
      <c r="E36" s="50"/>
      <c r="F36" s="48"/>
      <c r="G36" s="48"/>
      <c r="H36" s="51"/>
      <c r="I36" s="52"/>
      <c r="J36" s="53" t="s">
        <v>53</v>
      </c>
      <c r="K36" s="37">
        <f>[1]세출!D83</f>
        <v>113383.74</v>
      </c>
      <c r="L36" s="37">
        <f>[1]세출!U83</f>
        <v>135493.74600000001</v>
      </c>
      <c r="M36" s="37">
        <f t="shared" si="6"/>
        <v>22110.006000000008</v>
      </c>
      <c r="N36" s="54">
        <f t="shared" si="4"/>
        <v>19.500155842451491</v>
      </c>
    </row>
  </sheetData>
  <mergeCells count="36"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I23:J23"/>
    <mergeCell ref="A7:C7"/>
    <mergeCell ref="H7:J7"/>
    <mergeCell ref="A8:C8"/>
    <mergeCell ref="H8:J8"/>
    <mergeCell ref="B9:C9"/>
    <mergeCell ref="I9:J9"/>
    <mergeCell ref="B15:C15"/>
    <mergeCell ref="I16:J16"/>
    <mergeCell ref="B18:C18"/>
    <mergeCell ref="I18:J18"/>
    <mergeCell ref="H22:J22"/>
    <mergeCell ref="H34:J34"/>
    <mergeCell ref="I35:J35"/>
    <mergeCell ref="H25:J25"/>
    <mergeCell ref="I26:J26"/>
    <mergeCell ref="H28:J28"/>
    <mergeCell ref="I29:J29"/>
    <mergeCell ref="H31:J31"/>
    <mergeCell ref="I32:J3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2022-03-25T00:29:42Z</dcterms:created>
  <dcterms:modified xsi:type="dcterms:W3CDTF">2022-03-25T00:31:10Z</dcterms:modified>
</cp:coreProperties>
</file>